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1_AES_admin\10 Projets\Crèches\Mandat Gossin - Tarifs\Documents site Internet\"/>
    </mc:Choice>
  </mc:AlternateContent>
  <workbookProtection workbookAlgorithmName="SHA-512" workbookHashValue="Km3hwbrujZB52jVf7SFziUXqYx9rgRGMm/Yt4eJUV30Uc/lDrAb73vrOwdoIXZqd/QpLV5N/lfe39RiB1aYGGQ==" workbookSaltValue="vLwmgA9Nmk3rWW9FTh6JhQ==" workbookSpinCount="100000" lockStructure="1"/>
  <bookViews>
    <workbookView xWindow="-105" yWindow="-105" windowWidth="23250" windowHeight="12570"/>
  </bookViews>
  <sheets>
    <sheet name="Calcul du tarif" sheetId="7" r:id="rId1"/>
    <sheet name="Tarifs" sheetId="17" state="hidden" r:id="rId2"/>
  </sheets>
  <definedNames>
    <definedName name="_xlnm.Print_Area" localSheetId="0">'Calcul du tarif'!$A$1:$F$48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7" l="1"/>
  <c r="A32" i="7" l="1"/>
  <c r="D11" i="7" l="1"/>
  <c r="G37" i="7" l="1"/>
  <c r="G38" i="7"/>
  <c r="G39" i="7"/>
  <c r="G40" i="7"/>
  <c r="G36" i="7"/>
  <c r="F16" i="7"/>
  <c r="F14" i="7" l="1"/>
  <c r="F31" i="7" s="1"/>
  <c r="F24" i="7"/>
  <c r="F17" i="7" l="1"/>
  <c r="F22" i="7" l="1"/>
  <c r="F30" i="7" l="1"/>
  <c r="F28" i="7" l="1"/>
  <c r="F27" i="7"/>
  <c r="F21" i="7"/>
  <c r="F20" i="7"/>
  <c r="F19" i="7"/>
  <c r="F18" i="7"/>
  <c r="H40" i="7" l="1"/>
  <c r="H37" i="7"/>
  <c r="H39" i="7"/>
  <c r="H38" i="7"/>
  <c r="H36" i="7"/>
  <c r="D43" i="7" l="1"/>
</calcChain>
</file>

<file path=xl/sharedStrings.xml><?xml version="1.0" encoding="utf-8"?>
<sst xmlns="http://schemas.openxmlformats.org/spreadsheetml/2006/main" count="59" uniqueCount="57">
  <si>
    <t>RDETLimInf</t>
  </si>
  <si>
    <t>RDetLimSup</t>
  </si>
  <si>
    <t>Tarif_Journalier_100%</t>
  </si>
  <si>
    <t>Personen mit Quellensteuer</t>
  </si>
  <si>
    <t>1. Lohnausweis</t>
  </si>
  <si>
    <t>2. Lohnausweis</t>
  </si>
  <si>
    <t>Beträge, welche bei der Feststellung des Tarifs  berücksichtig werden</t>
  </si>
  <si>
    <t>Steuerbares Einkommen (brutto)</t>
  </si>
  <si>
    <r>
      <rPr>
        <i/>
        <sz val="8"/>
        <rFont val="Calibri"/>
        <family val="2"/>
        <scheme val="minor"/>
      </rPr>
      <t>Gesamteinkommen einfügen</t>
    </r>
    <r>
      <rPr>
        <i/>
        <sz val="8"/>
        <color rgb="FFC00000"/>
        <rFont val="Calibri"/>
        <family val="2"/>
        <scheme val="minor"/>
      </rPr>
      <t xml:space="preserve">
80% werden berücksichtigt</t>
    </r>
  </si>
  <si>
    <t>Steuerbares Vermögen</t>
  </si>
  <si>
    <r>
      <t xml:space="preserve">Steuerbares Vermögen über CHF 0.-
</t>
    </r>
    <r>
      <rPr>
        <i/>
        <sz val="8"/>
        <color rgb="FFC00000"/>
        <rFont val="Calibri"/>
        <family val="2"/>
        <scheme val="minor"/>
      </rPr>
      <t>(1/20 sind 5%)</t>
    </r>
  </si>
  <si>
    <t>Ziffer 4.110</t>
  </si>
  <si>
    <t>Unfallversicherung und Krankenkasse</t>
  </si>
  <si>
    <t>Ziffer 4.115</t>
  </si>
  <si>
    <r>
      <t>Prämienvergünstigung</t>
    </r>
    <r>
      <rPr>
        <i/>
        <sz val="8"/>
        <color rgb="FFC00000"/>
        <rFont val="Calibri"/>
        <family val="2"/>
        <scheme val="minor"/>
      </rPr>
      <t xml:space="preserve"> (abgezogen)</t>
    </r>
  </si>
  <si>
    <t>Ziffer 4.120</t>
  </si>
  <si>
    <t xml:space="preserve">Andere Prämien und Beitragszahlungen </t>
  </si>
  <si>
    <t>Ziffer 4.130</t>
  </si>
  <si>
    <t>Prämien Vorsorge 3a</t>
  </si>
  <si>
    <t>Ziffer 4.140</t>
  </si>
  <si>
    <t>2. Säule, Pensionskasse</t>
  </si>
  <si>
    <t>Ziffer 4.210</t>
  </si>
  <si>
    <r>
      <t xml:space="preserve">Private Schulden (Gesamteinkommen einfügen)
</t>
    </r>
    <r>
      <rPr>
        <i/>
        <sz val="8"/>
        <color rgb="FFC00000"/>
        <rFont val="Calibri"/>
        <family val="2"/>
        <scheme val="minor"/>
      </rPr>
      <t>(wenn mehr als CHF 30'000.-)</t>
    </r>
  </si>
  <si>
    <t>Ziffer 4.310</t>
  </si>
  <si>
    <r>
      <t xml:space="preserve">Private Immobilienkosten (Gesamteinkommen einfügen)
</t>
    </r>
    <r>
      <rPr>
        <i/>
        <sz val="8"/>
        <color rgb="FFC00000"/>
        <rFont val="Calibri"/>
        <family val="2"/>
        <scheme val="minor"/>
      </rPr>
      <t>(wenn mehr als  CHF 15'000.-)</t>
    </r>
  </si>
  <si>
    <r>
      <t xml:space="preserve">"Steuerbares Vermögen" hinzufügen </t>
    </r>
    <r>
      <rPr>
        <i/>
        <sz val="8"/>
        <rFont val="Calibri"/>
        <family val="2"/>
        <scheme val="minor"/>
      </rPr>
      <t>(zweite Spalte Vermögen)</t>
    </r>
  </si>
  <si>
    <t>Ziffer 7.910</t>
  </si>
  <si>
    <t>(nur positive Beträge)</t>
  </si>
  <si>
    <t>Ziffer 4.910</t>
  </si>
  <si>
    <t>Einkommen netto</t>
  </si>
  <si>
    <t xml:space="preserve">Fügen Sie folgende Ziffern hinzu: </t>
  </si>
  <si>
    <r>
      <t xml:space="preserve">Erwerbstätige Personen / Rentenbezüger </t>
    </r>
    <r>
      <rPr>
        <i/>
        <sz val="8"/>
        <rFont val="Calibri"/>
        <family val="2"/>
        <scheme val="minor"/>
      </rPr>
      <t>(zweite Spalte Einkommen)</t>
    </r>
    <r>
      <rPr>
        <b/>
        <sz val="12"/>
        <rFont val="Calibri"/>
        <family val="2"/>
        <scheme val="minor"/>
      </rPr>
      <t xml:space="preserve">
</t>
    </r>
    <r>
      <rPr>
        <b/>
        <sz val="9"/>
        <rFont val="Calibri"/>
        <family val="2"/>
        <scheme val="minor"/>
      </rPr>
      <t xml:space="preserve">Kontaktieren Sie das Sekretariat der FEB, falls Sie einer selbständigen Aktivität nachgehen. </t>
    </r>
  </si>
  <si>
    <t>1. Veranlagungsanzeige</t>
  </si>
  <si>
    <t>2. Veranlagungsanzeige</t>
  </si>
  <si>
    <r>
      <t>Wenn Sie anstatt der Veranlagungsanzeige die Steuererklärung benutzen tragen Sie hier bitte eine 1 ein.</t>
    </r>
    <r>
      <rPr>
        <sz val="8"/>
        <rFont val="Wingdings"/>
        <charset val="2"/>
      </rPr>
      <t>à</t>
    </r>
  </si>
  <si>
    <r>
      <rPr>
        <i/>
        <sz val="8"/>
        <rFont val="Calibri"/>
        <family val="2"/>
        <scheme val="minor"/>
      </rPr>
      <t>Jahr angeben</t>
    </r>
    <r>
      <rPr>
        <b/>
        <sz val="10"/>
        <rFont val="Calibri"/>
        <family val="2"/>
        <scheme val="minor"/>
      </rPr>
      <t xml:space="preserve">
</t>
    </r>
    <r>
      <rPr>
        <sz val="8"/>
        <rFont val="Wingdings"/>
        <charset val="2"/>
      </rPr>
      <t>â</t>
    </r>
  </si>
  <si>
    <r>
      <t xml:space="preserve">Anzahl unterhaltsberechtigte Kinder
</t>
    </r>
    <r>
      <rPr>
        <i/>
        <sz val="8"/>
        <rFont val="Calibri"/>
        <family val="2"/>
        <scheme val="minor"/>
      </rPr>
      <t>Fügen Sie die aktuelle Anzahl der unterhaltsberechtigten Kinder ein.</t>
    </r>
    <r>
      <rPr>
        <sz val="8"/>
        <rFont val="Wingdings"/>
        <charset val="2"/>
      </rPr>
      <t>à</t>
    </r>
    <r>
      <rPr>
        <b/>
        <sz val="12"/>
        <rFont val="Calibri"/>
        <family val="2"/>
        <scheme val="minor"/>
      </rPr>
      <t xml:space="preserve">  </t>
    </r>
  </si>
  <si>
    <t>Eltern im Konkubinat</t>
  </si>
  <si>
    <t>füllen Sie die erste Spalte mit den Angaben Ihrer Veranlagungsanzeige oder der Steuererklärung aus.</t>
  </si>
  <si>
    <t>Familie:</t>
  </si>
  <si>
    <t>Abzug pro unterhaltsberechtigtes Kind (- CHF 11'500.00 pro Kind, ab dem 2. unterhaltsberechtigen Kind)</t>
  </si>
  <si>
    <t>Zu bezahlender Tarif</t>
  </si>
  <si>
    <t>Montag</t>
  </si>
  <si>
    <t>Dienstag</t>
  </si>
  <si>
    <t>Mittwoch</t>
  </si>
  <si>
    <t>Donnerstag</t>
  </si>
  <si>
    <t>Freitag</t>
  </si>
  <si>
    <t xml:space="preserve">füllen Sie beide Spalten mit den Angaben der Veranlagungsanzeige oder der Steuererklärung beider Partners aus. </t>
  </si>
  <si>
    <t>Alleinerziehende oder verheiratete Eltern</t>
  </si>
  <si>
    <t>Benützen Sie die Veranlagungsanzeige des Jahres vor Betreuungsbeginn (bspw. Veranlagungsanzeige 2019 für die Betreuung im Schuljahr 2021-2022). Wenn diese noch nicht verfügbar ist, werden Sie gefragt, provisorisch die ausgefüllte Steuererklärung des entsprechenden Jahres zu stellen (Steuererklärung 2019). In diesem Fall, wird der Tarif eine Stufe erhöht. Sobald die Veranlagungsanzeige eingereicht wird, wird der Tarif rückwirkend auf den 1. August des laufenden Schuljahres angepasst.</t>
  </si>
  <si>
    <t>Bitte wählen Sie die Tage aus, an denen Ihr Kind in der Krippe ist.</t>
  </si>
  <si>
    <t>Für die Eröffnung des Einschreibedossiers wird ein Betrag von CHF 100.- pro Kind  in Rechnung gestellt.</t>
  </si>
  <si>
    <t xml:space="preserve">Diese Tarife sind anwendbar für Kinder, welche in den Gemeinden Freiburg oder Villars-sur-Glâne wohnhaft sind. Für Kinder, welche in einer anderen Gemeinde wohnen, wird der durchschnittliche Selbstkostentarif der subventionierten Krippen der Stadt in Rechnung angewendet, nach Abzug des Staats-/Arbeitgeberbeitrags und des Steuerreformfonds. Eine Subvention kann in der Wohngemeinde angefragt werden. </t>
  </si>
  <si>
    <t>Schätzung des wöchentlichen Tarifs</t>
  </si>
  <si>
    <t xml:space="preserve">Diese Tabelle zeigt nur Richtwerte. Der definitive Tarif wird vom Sekretariat der familienergänzenden Betreuung (FEB) berechnet. </t>
  </si>
  <si>
    <t xml:space="preserve">(bitte notieren Sie die Zahlen positiv) </t>
  </si>
  <si>
    <t>Berechnung des Tarifs für La Coccinelle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</si>
</sst>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quot;SFr.&quot;\ * #,##0.00_ ;_ &quot;SFr.&quot;\ * \-#,##0.00_ ;_ &quot;SFr.&quot;\ * &quot;-&quot;??_ ;_ @_ "/>
    <numFmt numFmtId="165" formatCode="0.0000"/>
    <numFmt numFmtId="166" formatCode="&quot;fr.&quot;\ #,##0"/>
    <numFmt numFmtId="167" formatCode="&quot;code &quot;0.000"/>
    <numFmt numFmtId="168" formatCode="[$CHF]\ #,##0"/>
    <numFmt numFmtId="169" formatCode="#,##0\ &quot;CHF&quot;"/>
    <numFmt numFmtId="170" formatCode="#,##0.00\ &quot;CHF&quot;"/>
    <numFmt numFmtId="171" formatCode="&quot;CHF&quot;\ #,##0"/>
    <numFmt numFmtId="172" formatCode="&quot;CHF&quot;\ #,##0.00&quot; par semaine&quot;"/>
    <numFmt numFmtId="173" formatCode="\ \-\ &quot;CHF&quot;\ #,##0"/>
    <numFmt numFmtId="174" formatCode="&quot;code &quot;0.00000"/>
    <numFmt numFmtId="175" formatCode="&quot;Interne Berechnung&quot;\ &quot;CHF&quot;\ #,##0"/>
  </numFmts>
  <fonts count="25" x14ac:knownFonts="1">
    <font>
      <sz val="10"/>
      <name val="Arial"/>
    </font>
    <font>
      <sz val="10"/>
      <name val="Arial"/>
      <family val="2"/>
    </font>
    <font>
      <sz val="14"/>
      <name val="Calibri"/>
      <family val="2"/>
      <scheme val="minor"/>
    </font>
    <font>
      <sz val="12"/>
      <name val="Calibri"/>
      <family val="2"/>
      <scheme val="minor"/>
    </font>
    <font>
      <b/>
      <sz val="11"/>
      <color theme="1"/>
      <name val="Calibri"/>
      <family val="2"/>
      <scheme val="minor"/>
    </font>
    <font>
      <i/>
      <sz val="10"/>
      <name val="Calibri"/>
      <family val="2"/>
    </font>
    <font>
      <b/>
      <sz val="18"/>
      <name val="Calibri"/>
      <family val="2"/>
      <scheme val="minor"/>
    </font>
    <font>
      <sz val="10"/>
      <name val="Calibri"/>
      <family val="2"/>
      <scheme val="minor"/>
    </font>
    <font>
      <b/>
      <sz val="14"/>
      <name val="Calibri"/>
      <family val="2"/>
      <scheme val="minor"/>
    </font>
    <font>
      <i/>
      <sz val="10"/>
      <name val="Calibri"/>
      <family val="2"/>
      <scheme val="minor"/>
    </font>
    <font>
      <b/>
      <sz val="12"/>
      <name val="Calibri"/>
      <family val="2"/>
      <scheme val="minor"/>
    </font>
    <font>
      <b/>
      <sz val="10"/>
      <name val="Calibri"/>
      <family val="2"/>
      <scheme val="minor"/>
    </font>
    <font>
      <i/>
      <sz val="9"/>
      <name val="Calibri"/>
      <family val="2"/>
      <scheme val="minor"/>
    </font>
    <font>
      <b/>
      <i/>
      <sz val="14"/>
      <name val="Calibri"/>
      <family val="2"/>
      <scheme val="minor"/>
    </font>
    <font>
      <b/>
      <sz val="16"/>
      <name val="Calibri"/>
      <family val="2"/>
      <scheme val="minor"/>
    </font>
    <font>
      <b/>
      <sz val="11"/>
      <name val="Calibri"/>
      <family val="2"/>
      <scheme val="minor"/>
    </font>
    <font>
      <i/>
      <sz val="8"/>
      <name val="Calibri"/>
      <family val="2"/>
      <scheme val="minor"/>
    </font>
    <font>
      <i/>
      <sz val="11"/>
      <color rgb="FFC00000"/>
      <name val="Calibri"/>
      <family val="2"/>
      <scheme val="minor"/>
    </font>
    <font>
      <b/>
      <sz val="9"/>
      <name val="Calibri"/>
      <family val="2"/>
      <scheme val="minor"/>
    </font>
    <font>
      <sz val="8"/>
      <name val="Arial"/>
      <family val="2"/>
    </font>
    <font>
      <i/>
      <sz val="12"/>
      <name val="Calibri"/>
      <family val="2"/>
      <scheme val="minor"/>
    </font>
    <font>
      <i/>
      <sz val="8"/>
      <color rgb="FFC00000"/>
      <name val="Calibri"/>
      <family val="2"/>
      <scheme val="minor"/>
    </font>
    <font>
      <sz val="14"/>
      <color rgb="FFC00000"/>
      <name val="Calibri"/>
      <family val="2"/>
      <scheme val="minor"/>
    </font>
    <font>
      <sz val="8"/>
      <name val="Wingdings"/>
      <charset val="2"/>
    </font>
    <font>
      <i/>
      <sz val="9"/>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9F6FD"/>
        <bgColor indexed="22"/>
      </patternFill>
    </fill>
    <fill>
      <patternFill patternType="solid">
        <fgColor rgb="FFE9F6FD"/>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thin">
        <color indexed="64"/>
      </right>
      <top/>
      <bottom style="hair">
        <color indexed="64"/>
      </bottom>
      <diagonal/>
    </border>
  </borders>
  <cellStyleXfs count="2">
    <xf numFmtId="0" fontId="0" fillId="0" borderId="0"/>
    <xf numFmtId="164" fontId="1" fillId="0" borderId="0" applyFont="0" applyFill="0" applyBorder="0" applyAlignment="0" applyProtection="0"/>
  </cellStyleXfs>
  <cellXfs count="100">
    <xf numFmtId="0" fontId="0" fillId="0" borderId="0" xfId="0"/>
    <xf numFmtId="0" fontId="4" fillId="0" borderId="0" xfId="0" applyFont="1"/>
    <xf numFmtId="169" fontId="0" fillId="0" borderId="0" xfId="0" applyNumberFormat="1"/>
    <xf numFmtId="170" fontId="0" fillId="0" borderId="0" xfId="0" applyNumberFormat="1"/>
    <xf numFmtId="0" fontId="7" fillId="0" borderId="0" xfId="0" applyFont="1" applyAlignment="1" applyProtection="1">
      <alignment vertical="center"/>
    </xf>
    <xf numFmtId="0" fontId="8" fillId="0" borderId="0" xfId="0" applyFont="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10" fillId="0" borderId="0" xfId="0" applyFont="1" applyAlignment="1" applyProtection="1">
      <alignment horizontal="left" vertical="center" wrapText="1" indent="1"/>
    </xf>
    <xf numFmtId="0" fontId="10" fillId="0" borderId="0" xfId="0" applyFont="1" applyAlignment="1" applyProtection="1">
      <alignment horizontal="left" vertical="center" indent="1"/>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11" fillId="0" borderId="0" xfId="0" applyFont="1" applyAlignment="1" applyProtection="1">
      <alignment horizontal="left" vertical="center" wrapText="1" indent="1"/>
    </xf>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15" fillId="2" borderId="15" xfId="0" applyFont="1" applyFill="1" applyBorder="1" applyAlignment="1" applyProtection="1">
      <alignment horizontal="right" vertical="center" wrapText="1" indent="1"/>
    </xf>
    <xf numFmtId="0" fontId="15" fillId="2" borderId="16" xfId="0" applyFont="1" applyFill="1" applyBorder="1" applyAlignment="1" applyProtection="1">
      <alignment horizontal="right" vertical="center" wrapText="1" indent="1"/>
    </xf>
    <xf numFmtId="167" fontId="3" fillId="0" borderId="7" xfId="0" applyNumberFormat="1" applyFont="1" applyFill="1" applyBorder="1" applyAlignment="1" applyProtection="1">
      <alignment horizontal="right" vertical="center" indent="1"/>
    </xf>
    <xf numFmtId="168" fontId="2" fillId="0" borderId="9" xfId="1" applyNumberFormat="1" applyFont="1" applyFill="1" applyBorder="1" applyAlignment="1" applyProtection="1">
      <alignment horizontal="right" vertical="center" indent="1"/>
    </xf>
    <xf numFmtId="166" fontId="2" fillId="2" borderId="9" xfId="1" applyNumberFormat="1" applyFont="1" applyFill="1" applyBorder="1" applyAlignment="1" applyProtection="1">
      <alignment horizontal="right" vertical="center" indent="1"/>
    </xf>
    <xf numFmtId="0" fontId="3" fillId="0" borderId="7" xfId="0" applyFont="1" applyFill="1" applyBorder="1" applyAlignment="1" applyProtection="1">
      <alignment horizontal="right" vertical="center" wrapText="1" indent="1"/>
    </xf>
    <xf numFmtId="0" fontId="3" fillId="0" borderId="10" xfId="0" applyFont="1" applyFill="1" applyBorder="1" applyAlignment="1" applyProtection="1">
      <alignment horizontal="right" vertical="center" wrapText="1" indent="1"/>
    </xf>
    <xf numFmtId="0" fontId="2" fillId="0" borderId="22" xfId="0" applyFont="1" applyFill="1" applyBorder="1" applyAlignment="1" applyProtection="1">
      <alignment vertical="center" wrapText="1"/>
    </xf>
    <xf numFmtId="0" fontId="8" fillId="0" borderId="22" xfId="0" applyFont="1" applyFill="1" applyBorder="1" applyAlignment="1" applyProtection="1">
      <alignment horizontal="left" vertical="center" indent="1"/>
    </xf>
    <xf numFmtId="166" fontId="8" fillId="0" borderId="22" xfId="0" applyNumberFormat="1" applyFont="1" applyFill="1" applyBorder="1" applyAlignment="1" applyProtection="1">
      <alignment horizontal="right" vertical="center" indent="1"/>
    </xf>
    <xf numFmtId="166" fontId="3" fillId="3" borderId="8" xfId="0" applyNumberFormat="1" applyFont="1" applyFill="1" applyBorder="1" applyAlignment="1" applyProtection="1">
      <alignment horizontal="right" vertical="center" indent="1"/>
    </xf>
    <xf numFmtId="166" fontId="2" fillId="3" borderId="9" xfId="1" applyNumberFormat="1" applyFont="1" applyFill="1" applyBorder="1" applyAlignment="1" applyProtection="1">
      <alignment horizontal="right" vertical="center" indent="1"/>
    </xf>
    <xf numFmtId="171" fontId="8" fillId="2" borderId="12" xfId="0" applyNumberFormat="1" applyFont="1" applyFill="1" applyBorder="1" applyAlignment="1" applyProtection="1">
      <alignment horizontal="right" vertical="center" indent="1"/>
    </xf>
    <xf numFmtId="171" fontId="2" fillId="2" borderId="12" xfId="0" applyNumberFormat="1" applyFont="1" applyFill="1" applyBorder="1" applyAlignment="1" applyProtection="1">
      <alignment horizontal="right" vertical="center" indent="1"/>
    </xf>
    <xf numFmtId="0" fontId="11" fillId="4" borderId="1"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168" fontId="3" fillId="5" borderId="8" xfId="0" applyNumberFormat="1" applyFont="1" applyFill="1" applyBorder="1" applyAlignment="1" applyProtection="1">
      <alignment horizontal="right" vertical="center" indent="1"/>
      <protection locked="0"/>
    </xf>
    <xf numFmtId="167" fontId="3" fillId="3" borderId="0" xfId="0" applyNumberFormat="1" applyFont="1" applyFill="1" applyBorder="1" applyAlignment="1" applyProtection="1">
      <alignment horizontal="left" vertical="center" indent="2"/>
    </xf>
    <xf numFmtId="165" fontId="16" fillId="3" borderId="0" xfId="0" applyNumberFormat="1" applyFont="1" applyFill="1" applyBorder="1" applyAlignment="1" applyProtection="1">
      <alignment horizontal="right" vertical="center" wrapText="1" indent="1"/>
    </xf>
    <xf numFmtId="166" fontId="3" fillId="3" borderId="0" xfId="0" applyNumberFormat="1" applyFont="1" applyFill="1" applyBorder="1" applyAlignment="1" applyProtection="1">
      <alignment horizontal="right" vertical="center" indent="1"/>
    </xf>
    <xf numFmtId="166" fontId="2" fillId="3" borderId="0" xfId="1" applyNumberFormat="1" applyFont="1" applyFill="1" applyBorder="1" applyAlignment="1" applyProtection="1">
      <alignment horizontal="right" vertical="center" indent="1"/>
    </xf>
    <xf numFmtId="0" fontId="20" fillId="6" borderId="8" xfId="0" applyFont="1" applyFill="1" applyBorder="1" applyAlignment="1" applyProtection="1">
      <alignment horizontal="left" vertical="center"/>
    </xf>
    <xf numFmtId="0" fontId="6" fillId="0" borderId="0" xfId="0" applyFont="1" applyBorder="1" applyAlignment="1" applyProtection="1">
      <alignment horizontal="left" vertical="center" wrapText="1" indent="1"/>
    </xf>
    <xf numFmtId="173" fontId="22" fillId="0" borderId="9" xfId="1" applyNumberFormat="1" applyFont="1" applyFill="1" applyBorder="1" applyAlignment="1" applyProtection="1">
      <alignment horizontal="right" vertical="center" indent="1"/>
    </xf>
    <xf numFmtId="168" fontId="22" fillId="0" borderId="9" xfId="1" applyNumberFormat="1" applyFont="1" applyFill="1" applyBorder="1" applyAlignment="1" applyProtection="1">
      <alignment horizontal="right" vertical="center" indent="1"/>
    </xf>
    <xf numFmtId="0" fontId="15" fillId="2" borderId="15" xfId="0" applyFont="1" applyFill="1" applyBorder="1" applyAlignment="1" applyProtection="1">
      <alignment horizontal="center" vertical="center" wrapText="1"/>
    </xf>
    <xf numFmtId="174" fontId="3" fillId="0" borderId="7" xfId="0" applyNumberFormat="1" applyFont="1" applyFill="1" applyBorder="1" applyAlignment="1" applyProtection="1">
      <alignment horizontal="right" vertical="center" indent="1"/>
    </xf>
    <xf numFmtId="0" fontId="11" fillId="0" borderId="0" xfId="0" applyFont="1" applyFill="1" applyBorder="1" applyAlignment="1" applyProtection="1">
      <alignment horizontal="center" wrapText="1"/>
      <protection locked="0"/>
    </xf>
    <xf numFmtId="166" fontId="10" fillId="3" borderId="20" xfId="0" applyNumberFormat="1" applyFont="1" applyFill="1" applyBorder="1" applyAlignment="1" applyProtection="1">
      <alignment horizontal="center" vertical="center"/>
    </xf>
    <xf numFmtId="166" fontId="10" fillId="3" borderId="23" xfId="0" applyNumberFormat="1" applyFont="1" applyFill="1" applyBorder="1" applyAlignment="1" applyProtection="1">
      <alignment horizontal="center" vertical="center"/>
    </xf>
    <xf numFmtId="166" fontId="10" fillId="3" borderId="27" xfId="0" applyNumberFormat="1"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172" fontId="20" fillId="0" borderId="29" xfId="1" applyNumberFormat="1" applyFont="1" applyFill="1" applyBorder="1" applyAlignment="1" applyProtection="1">
      <alignment horizontal="center" vertical="center"/>
    </xf>
    <xf numFmtId="172" fontId="20" fillId="0" borderId="24" xfId="1" applyNumberFormat="1" applyFont="1" applyFill="1" applyBorder="1" applyAlignment="1" applyProtection="1">
      <alignment horizontal="center" vertical="center"/>
    </xf>
    <xf numFmtId="172" fontId="20" fillId="0" borderId="32" xfId="1" applyNumberFormat="1" applyFont="1" applyFill="1" applyBorder="1" applyAlignment="1" applyProtection="1">
      <alignment horizontal="center" vertical="center"/>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9" fillId="0" borderId="0" xfId="0" applyFont="1" applyAlignment="1" applyProtection="1">
      <alignment horizontal="center" wrapText="1"/>
    </xf>
    <xf numFmtId="0" fontId="3" fillId="5" borderId="20"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xf>
    <xf numFmtId="0" fontId="11" fillId="0" borderId="0" xfId="0" applyFont="1" applyAlignment="1" applyProtection="1">
      <alignment horizontal="left" vertical="center" wrapText="1" indent="1"/>
    </xf>
    <xf numFmtId="165" fontId="16" fillId="0" borderId="20" xfId="0" applyNumberFormat="1" applyFont="1" applyFill="1" applyBorder="1" applyAlignment="1" applyProtection="1">
      <alignment horizontal="right" vertical="center" wrapText="1" indent="1"/>
    </xf>
    <xf numFmtId="165" fontId="16" fillId="0" borderId="21" xfId="0" applyNumberFormat="1" applyFont="1" applyFill="1" applyBorder="1" applyAlignment="1" applyProtection="1">
      <alignment horizontal="right" vertical="center" wrapText="1" indent="1"/>
    </xf>
    <xf numFmtId="0" fontId="9" fillId="0" borderId="0" xfId="0" applyFont="1" applyAlignment="1" applyProtection="1">
      <alignment horizontal="left" vertical="center" wrapText="1" indent="1"/>
    </xf>
    <xf numFmtId="167" fontId="3" fillId="2" borderId="13" xfId="0" applyNumberFormat="1" applyFont="1" applyFill="1" applyBorder="1" applyAlignment="1" applyProtection="1">
      <alignment horizontal="left" vertical="center" indent="1"/>
    </xf>
    <xf numFmtId="167" fontId="3" fillId="2" borderId="23" xfId="0" applyNumberFormat="1" applyFont="1" applyFill="1" applyBorder="1" applyAlignment="1" applyProtection="1">
      <alignment horizontal="left" vertical="center" indent="1"/>
    </xf>
    <xf numFmtId="167" fontId="3" fillId="2" borderId="21" xfId="0" applyNumberFormat="1" applyFont="1" applyFill="1" applyBorder="1" applyAlignment="1" applyProtection="1">
      <alignment horizontal="left" vertical="center" indent="1"/>
    </xf>
    <xf numFmtId="166" fontId="9" fillId="2" borderId="20" xfId="0" applyNumberFormat="1" applyFont="1" applyFill="1" applyBorder="1" applyAlignment="1" applyProtection="1">
      <alignment horizontal="center" vertical="center" wrapText="1"/>
    </xf>
    <xf numFmtId="166" fontId="9" fillId="2" borderId="21" xfId="0" applyNumberFormat="1" applyFont="1" applyFill="1" applyBorder="1" applyAlignment="1" applyProtection="1">
      <alignment horizontal="center" vertical="center"/>
    </xf>
    <xf numFmtId="0" fontId="10" fillId="0" borderId="0" xfId="0" applyFont="1" applyAlignment="1" applyProtection="1">
      <alignment horizontal="right" vertical="center" wrapText="1" indent="1"/>
    </xf>
    <xf numFmtId="0" fontId="10" fillId="0" borderId="25" xfId="0" applyFont="1" applyBorder="1" applyAlignment="1" applyProtection="1">
      <alignment horizontal="right" vertical="center" wrapText="1" indent="1"/>
    </xf>
    <xf numFmtId="0" fontId="16" fillId="0" borderId="0" xfId="0" applyFont="1" applyBorder="1" applyAlignment="1" applyProtection="1">
      <alignment horizontal="right" vertical="center" wrapText="1" indent="1"/>
    </xf>
    <xf numFmtId="0" fontId="12" fillId="0" borderId="0" xfId="0" applyFont="1" applyBorder="1" applyAlignment="1" applyProtection="1">
      <alignment horizontal="right" vertical="center" wrapText="1" indent="1"/>
    </xf>
    <xf numFmtId="0" fontId="5" fillId="0" borderId="6" xfId="0" applyFont="1" applyBorder="1" applyAlignment="1" applyProtection="1">
      <alignment horizontal="left" vertical="center" wrapText="1" indent="1"/>
    </xf>
    <xf numFmtId="0" fontId="9" fillId="0" borderId="0" xfId="0" applyFont="1" applyBorder="1" applyAlignment="1" applyProtection="1">
      <alignment horizontal="left" vertical="center" wrapText="1" indent="1"/>
    </xf>
    <xf numFmtId="0" fontId="7" fillId="0" borderId="0" xfId="0" applyFont="1" applyAlignment="1" applyProtection="1">
      <alignment horizontal="left" vertical="center"/>
    </xf>
    <xf numFmtId="0" fontId="6" fillId="0" borderId="0" xfId="0" applyFont="1" applyBorder="1" applyAlignment="1" applyProtection="1">
      <alignment horizontal="left" vertical="center" wrapText="1" indent="1"/>
    </xf>
    <xf numFmtId="0" fontId="6" fillId="5" borderId="2" xfId="0" applyFont="1" applyFill="1" applyBorder="1" applyAlignment="1" applyProtection="1">
      <alignment horizontal="left" vertical="center" wrapText="1" indent="1"/>
      <protection locked="0"/>
    </xf>
    <xf numFmtId="0" fontId="6" fillId="5" borderId="22" xfId="0" applyFont="1" applyFill="1" applyBorder="1" applyAlignment="1" applyProtection="1">
      <alignment horizontal="left" vertical="center" wrapText="1" indent="1"/>
      <protection locked="0"/>
    </xf>
    <xf numFmtId="0" fontId="6" fillId="5" borderId="3" xfId="0" applyFont="1" applyFill="1" applyBorder="1" applyAlignment="1" applyProtection="1">
      <alignment horizontal="left" vertical="center" wrapText="1" indent="1"/>
      <protection locked="0"/>
    </xf>
    <xf numFmtId="0" fontId="10" fillId="2" borderId="30"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8" fillId="2" borderId="2" xfId="0" applyFont="1" applyFill="1" applyBorder="1" applyAlignment="1" applyProtection="1">
      <alignment horizontal="right" vertical="center" indent="1"/>
    </xf>
    <xf numFmtId="0" fontId="8" fillId="2" borderId="22" xfId="0" applyFont="1" applyFill="1" applyBorder="1" applyAlignment="1" applyProtection="1">
      <alignment horizontal="right" vertical="center" indent="1"/>
    </xf>
    <xf numFmtId="0" fontId="8" fillId="2" borderId="26" xfId="0" applyFont="1" applyFill="1" applyBorder="1" applyAlignment="1" applyProtection="1">
      <alignment horizontal="right" vertical="center" indent="1"/>
    </xf>
    <xf numFmtId="0" fontId="3" fillId="2" borderId="11" xfId="0" applyFont="1" applyFill="1" applyBorder="1" applyAlignment="1" applyProtection="1">
      <alignment horizontal="left" vertical="center" indent="1"/>
    </xf>
    <xf numFmtId="0" fontId="3" fillId="2" borderId="14" xfId="0" applyFont="1" applyFill="1" applyBorder="1" applyAlignment="1" applyProtection="1">
      <alignment horizontal="left" vertical="center" indent="1"/>
    </xf>
    <xf numFmtId="0" fontId="10" fillId="2" borderId="4" xfId="0" applyFont="1" applyFill="1" applyBorder="1" applyAlignment="1" applyProtection="1">
      <alignment horizontal="left" vertical="center" wrapText="1" indent="1"/>
    </xf>
    <xf numFmtId="0" fontId="10" fillId="2" borderId="17" xfId="0" applyFont="1" applyFill="1" applyBorder="1" applyAlignment="1" applyProtection="1">
      <alignment horizontal="left" vertical="center" wrapText="1" indent="1"/>
    </xf>
    <xf numFmtId="0" fontId="10" fillId="2" borderId="19" xfId="0" applyFont="1" applyFill="1" applyBorder="1" applyAlignment="1" applyProtection="1">
      <alignment horizontal="left" vertical="center" wrapText="1" indent="1"/>
    </xf>
    <xf numFmtId="0" fontId="21" fillId="0" borderId="20" xfId="0" applyFont="1" applyFill="1" applyBorder="1" applyAlignment="1" applyProtection="1">
      <alignment horizontal="right" vertical="center" wrapText="1" indent="1"/>
    </xf>
    <xf numFmtId="0" fontId="21" fillId="0" borderId="21" xfId="0" applyFont="1" applyFill="1" applyBorder="1" applyAlignment="1" applyProtection="1">
      <alignment horizontal="right" vertical="center" wrapText="1" indent="1"/>
    </xf>
    <xf numFmtId="0" fontId="2" fillId="0" borderId="22" xfId="0" applyFont="1" applyFill="1" applyBorder="1" applyAlignment="1" applyProtection="1">
      <alignment vertical="center" wrapText="1"/>
    </xf>
    <xf numFmtId="0" fontId="13" fillId="0" borderId="6" xfId="0" applyFont="1" applyBorder="1" applyAlignment="1" applyProtection="1">
      <alignment horizontal="right" vertical="center" wrapText="1"/>
    </xf>
    <xf numFmtId="0" fontId="13" fillId="0" borderId="25" xfId="0" applyFont="1" applyBorder="1" applyAlignment="1" applyProtection="1">
      <alignment horizontal="right" vertical="center" wrapText="1"/>
    </xf>
    <xf numFmtId="166" fontId="9" fillId="2" borderId="20" xfId="0" applyNumberFormat="1" applyFont="1" applyFill="1" applyBorder="1" applyAlignment="1" applyProtection="1">
      <alignment horizontal="center" vertical="center"/>
    </xf>
    <xf numFmtId="0" fontId="17" fillId="0" borderId="22"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xf>
    <xf numFmtId="175" fontId="24" fillId="0" borderId="22" xfId="0" applyNumberFormat="1" applyFont="1" applyFill="1" applyBorder="1" applyAlignment="1" applyProtection="1">
      <alignment horizontal="right" vertical="center" wrapText="1" indent="1"/>
    </xf>
  </cellXfs>
  <cellStyles count="2">
    <cellStyle name="Monétaire" xfId="1" builtinId="4"/>
    <cellStyle name="Normal" xfId="0" builtinId="0"/>
  </cellStyles>
  <dxfs count="0"/>
  <tableStyles count="0" defaultTableStyle="TableStyleMedium2" defaultPivotStyle="PivotStyleLight16"/>
  <colors>
    <mruColors>
      <color rgb="FFE9F6FD"/>
      <color rgb="FFC6E9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66675</xdr:colOff>
      <xdr:row>2</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0"/>
          <a:ext cx="6591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485775</xdr:colOff>
      <xdr:row>0</xdr:row>
      <xdr:rowOff>47625</xdr:rowOff>
    </xdr:from>
    <xdr:to>
      <xdr:col>5</xdr:col>
      <xdr:colOff>2152050</xdr:colOff>
      <xdr:row>0</xdr:row>
      <xdr:rowOff>1162050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0300" y="47625"/>
          <a:ext cx="3266475" cy="11144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49"/>
  <sheetViews>
    <sheetView showGridLines="0" tabSelected="1" showRuler="0" zoomScaleNormal="100" workbookViewId="0">
      <selection activeCell="B2" sqref="B2:F2"/>
    </sheetView>
  </sheetViews>
  <sheetFormatPr baseColWidth="10" defaultColWidth="11.42578125" defaultRowHeight="24.95" customHeight="1" x14ac:dyDescent="0.2"/>
  <cols>
    <col min="1" max="1" width="20.7109375" style="4" customWidth="1"/>
    <col min="2" max="3" width="20.5703125" style="4" customWidth="1"/>
    <col min="4" max="4" width="24" style="4" customWidth="1"/>
    <col min="5" max="5" width="24" style="10" customWidth="1"/>
    <col min="6" max="6" width="35.140625" style="4" customWidth="1"/>
    <col min="7" max="8" width="11.42578125" style="4" hidden="1" customWidth="1"/>
    <col min="9" max="16384" width="11.42578125" style="4"/>
  </cols>
  <sheetData>
    <row r="1" spans="1:6" ht="95.25" customHeight="1" x14ac:dyDescent="0.2">
      <c r="A1" s="76" t="s">
        <v>56</v>
      </c>
      <c r="B1" s="76"/>
      <c r="C1" s="76"/>
      <c r="D1" s="76"/>
      <c r="E1" s="76"/>
      <c r="F1" s="76"/>
    </row>
    <row r="2" spans="1:6" ht="24.95" customHeight="1" x14ac:dyDescent="0.2">
      <c r="A2" s="38" t="s">
        <v>39</v>
      </c>
      <c r="B2" s="77"/>
      <c r="C2" s="78"/>
      <c r="D2" s="78"/>
      <c r="E2" s="78"/>
      <c r="F2" s="79"/>
    </row>
    <row r="3" spans="1:6" ht="5.0999999999999996" customHeight="1" x14ac:dyDescent="0.2">
      <c r="A3" s="5"/>
      <c r="B3" s="6"/>
      <c r="C3" s="6"/>
      <c r="D3" s="59"/>
      <c r="E3" s="59"/>
      <c r="F3" s="59"/>
    </row>
    <row r="4" spans="1:6" ht="66.75" customHeight="1" x14ac:dyDescent="0.2">
      <c r="A4" s="63" t="s">
        <v>49</v>
      </c>
      <c r="B4" s="63"/>
      <c r="C4" s="63"/>
      <c r="D4" s="63"/>
      <c r="E4" s="63"/>
      <c r="F4" s="63"/>
    </row>
    <row r="5" spans="1:6" ht="9.9499999999999993" customHeight="1" x14ac:dyDescent="0.2">
      <c r="A5" s="7"/>
      <c r="B5" s="8"/>
      <c r="C5" s="9"/>
    </row>
    <row r="6" spans="1:6" ht="15" customHeight="1" x14ac:dyDescent="0.2">
      <c r="A6" s="60" t="s">
        <v>48</v>
      </c>
      <c r="B6" s="60"/>
      <c r="C6" s="75" t="s">
        <v>38</v>
      </c>
      <c r="D6" s="75"/>
      <c r="E6" s="75"/>
      <c r="F6" s="75"/>
    </row>
    <row r="7" spans="1:6" ht="15" customHeight="1" x14ac:dyDescent="0.2">
      <c r="A7" s="60" t="s">
        <v>37</v>
      </c>
      <c r="B7" s="60"/>
      <c r="C7" s="75" t="s">
        <v>47</v>
      </c>
      <c r="D7" s="75"/>
      <c r="E7" s="75"/>
      <c r="F7" s="75"/>
    </row>
    <row r="8" spans="1:6" ht="9.9499999999999993" customHeight="1" x14ac:dyDescent="0.2">
      <c r="A8" s="11"/>
      <c r="B8" s="11"/>
      <c r="C8" s="10"/>
      <c r="D8" s="10"/>
      <c r="F8" s="10"/>
    </row>
    <row r="9" spans="1:6" ht="42" customHeight="1" x14ac:dyDescent="0.15">
      <c r="A9" s="69" t="s">
        <v>36</v>
      </c>
      <c r="B9" s="70"/>
      <c r="C9" s="30">
        <v>0</v>
      </c>
      <c r="D9" s="73"/>
      <c r="E9" s="74"/>
      <c r="F9" s="43" t="s">
        <v>35</v>
      </c>
    </row>
    <row r="10" spans="1:6" ht="9.9499999999999993" customHeight="1" x14ac:dyDescent="0.2">
      <c r="A10" s="7"/>
      <c r="B10" s="8"/>
      <c r="C10" s="9"/>
    </row>
    <row r="11" spans="1:6" ht="35.25" customHeight="1" x14ac:dyDescent="0.2">
      <c r="A11" s="71" t="s">
        <v>34</v>
      </c>
      <c r="B11" s="72"/>
      <c r="C11" s="30">
        <v>0</v>
      </c>
      <c r="D11" s="94" t="str">
        <f>IF(C11=0,"VERANLAGUNGSANZEIGE","Steuererklärung")</f>
        <v>VERANLAGUNGSANZEIGE</v>
      </c>
      <c r="E11" s="95"/>
      <c r="F11" s="31"/>
    </row>
    <row r="12" spans="1:6" s="15" customFormat="1" ht="5.0999999999999996" customHeight="1" x14ac:dyDescent="0.2">
      <c r="A12" s="12"/>
      <c r="B12" s="12"/>
      <c r="C12" s="12"/>
      <c r="D12" s="13"/>
      <c r="E12" s="14"/>
    </row>
    <row r="13" spans="1:6" s="15" customFormat="1" ht="57" customHeight="1" x14ac:dyDescent="0.2">
      <c r="A13" s="88" t="s">
        <v>31</v>
      </c>
      <c r="B13" s="89"/>
      <c r="C13" s="90"/>
      <c r="D13" s="16" t="s">
        <v>32</v>
      </c>
      <c r="E13" s="16" t="s">
        <v>33</v>
      </c>
      <c r="F13" s="17" t="s">
        <v>6</v>
      </c>
    </row>
    <row r="14" spans="1:6" s="15" customFormat="1" ht="24.95" customHeight="1" x14ac:dyDescent="0.2">
      <c r="A14" s="18" t="s">
        <v>28</v>
      </c>
      <c r="B14" s="61" t="s">
        <v>29</v>
      </c>
      <c r="C14" s="62"/>
      <c r="D14" s="32">
        <v>0</v>
      </c>
      <c r="E14" s="32">
        <v>0</v>
      </c>
      <c r="F14" s="19">
        <f>D14+E14</f>
        <v>0</v>
      </c>
    </row>
    <row r="15" spans="1:6" s="15" customFormat="1" ht="27" customHeight="1" x14ac:dyDescent="0.2">
      <c r="A15" s="64" t="s">
        <v>30</v>
      </c>
      <c r="B15" s="65"/>
      <c r="C15" s="66"/>
      <c r="D15" s="67" t="s">
        <v>55</v>
      </c>
      <c r="E15" s="68"/>
      <c r="F15" s="20"/>
    </row>
    <row r="16" spans="1:6" s="15" customFormat="1" ht="24.95" customHeight="1" x14ac:dyDescent="0.2">
      <c r="A16" s="18" t="s">
        <v>11</v>
      </c>
      <c r="B16" s="61" t="s">
        <v>12</v>
      </c>
      <c r="C16" s="62"/>
      <c r="D16" s="32">
        <v>0</v>
      </c>
      <c r="E16" s="32">
        <v>0</v>
      </c>
      <c r="F16" s="19">
        <f>D16+E16</f>
        <v>0</v>
      </c>
    </row>
    <row r="17" spans="1:6" s="15" customFormat="1" ht="24.95" customHeight="1" x14ac:dyDescent="0.2">
      <c r="A17" s="18" t="s">
        <v>13</v>
      </c>
      <c r="B17" s="61" t="s">
        <v>14</v>
      </c>
      <c r="C17" s="62"/>
      <c r="D17" s="32">
        <v>0</v>
      </c>
      <c r="E17" s="32">
        <v>0</v>
      </c>
      <c r="F17" s="39">
        <f>D17+E17</f>
        <v>0</v>
      </c>
    </row>
    <row r="18" spans="1:6" s="15" customFormat="1" ht="24.95" customHeight="1" x14ac:dyDescent="0.2">
      <c r="A18" s="18" t="s">
        <v>15</v>
      </c>
      <c r="B18" s="61" t="s">
        <v>16</v>
      </c>
      <c r="C18" s="62"/>
      <c r="D18" s="32">
        <v>0</v>
      </c>
      <c r="E18" s="32">
        <v>0</v>
      </c>
      <c r="F18" s="19">
        <f t="shared" ref="F18:F19" si="0">D18+E18</f>
        <v>0</v>
      </c>
    </row>
    <row r="19" spans="1:6" s="15" customFormat="1" ht="24.95" customHeight="1" x14ac:dyDescent="0.2">
      <c r="A19" s="18" t="s">
        <v>17</v>
      </c>
      <c r="B19" s="61" t="s">
        <v>18</v>
      </c>
      <c r="C19" s="62"/>
      <c r="D19" s="32">
        <v>0</v>
      </c>
      <c r="E19" s="32">
        <v>0</v>
      </c>
      <c r="F19" s="19">
        <f t="shared" si="0"/>
        <v>0</v>
      </c>
    </row>
    <row r="20" spans="1:6" s="15" customFormat="1" ht="24.95" customHeight="1" x14ac:dyDescent="0.2">
      <c r="A20" s="18" t="s">
        <v>19</v>
      </c>
      <c r="B20" s="61" t="s">
        <v>20</v>
      </c>
      <c r="C20" s="62"/>
      <c r="D20" s="32">
        <v>0</v>
      </c>
      <c r="E20" s="32">
        <v>0</v>
      </c>
      <c r="F20" s="19">
        <f>D20+E20</f>
        <v>0</v>
      </c>
    </row>
    <row r="21" spans="1:6" s="15" customFormat="1" ht="24.95" customHeight="1" x14ac:dyDescent="0.2">
      <c r="A21" s="18" t="s">
        <v>21</v>
      </c>
      <c r="B21" s="61" t="s">
        <v>22</v>
      </c>
      <c r="C21" s="62"/>
      <c r="D21" s="32">
        <v>0</v>
      </c>
      <c r="E21" s="32">
        <v>0</v>
      </c>
      <c r="F21" s="40">
        <f>IF((D21+E21)&gt;30000,((D21+E21)-30000),0)</f>
        <v>0</v>
      </c>
    </row>
    <row r="22" spans="1:6" s="15" customFormat="1" ht="24.95" customHeight="1" x14ac:dyDescent="0.2">
      <c r="A22" s="18" t="s">
        <v>23</v>
      </c>
      <c r="B22" s="61" t="s">
        <v>24</v>
      </c>
      <c r="C22" s="62"/>
      <c r="D22" s="32">
        <v>0</v>
      </c>
      <c r="E22" s="32">
        <v>0</v>
      </c>
      <c r="F22" s="40">
        <f>IF((D22+E22)&gt;15000,((D22+E22)-15000),0)</f>
        <v>0</v>
      </c>
    </row>
    <row r="23" spans="1:6" s="15" customFormat="1" ht="27" customHeight="1" x14ac:dyDescent="0.2">
      <c r="A23" s="64" t="s">
        <v>25</v>
      </c>
      <c r="B23" s="65"/>
      <c r="C23" s="66"/>
      <c r="D23" s="96" t="s">
        <v>27</v>
      </c>
      <c r="E23" s="68"/>
      <c r="F23" s="20"/>
    </row>
    <row r="24" spans="1:6" s="15" customFormat="1" ht="24.95" customHeight="1" x14ac:dyDescent="0.2">
      <c r="A24" s="42" t="s">
        <v>26</v>
      </c>
      <c r="B24" s="61" t="s">
        <v>10</v>
      </c>
      <c r="C24" s="62"/>
      <c r="D24" s="32">
        <v>0</v>
      </c>
      <c r="E24" s="32">
        <v>0</v>
      </c>
      <c r="F24" s="40">
        <f>IF((D24+E24)&lt;0,0,(D24+E24)*5%)</f>
        <v>0</v>
      </c>
    </row>
    <row r="25" spans="1:6" s="15" customFormat="1" ht="24.95" customHeight="1" x14ac:dyDescent="0.2">
      <c r="A25" s="93"/>
      <c r="B25" s="93"/>
      <c r="C25" s="93"/>
      <c r="D25" s="93"/>
      <c r="E25" s="93"/>
      <c r="F25" s="93"/>
    </row>
    <row r="26" spans="1:6" s="15" customFormat="1" ht="57" customHeight="1" x14ac:dyDescent="0.2">
      <c r="A26" s="88" t="s">
        <v>3</v>
      </c>
      <c r="B26" s="89"/>
      <c r="C26" s="90"/>
      <c r="D26" s="41" t="s">
        <v>4</v>
      </c>
      <c r="E26" s="41" t="s">
        <v>5</v>
      </c>
      <c r="F26" s="17" t="s">
        <v>6</v>
      </c>
    </row>
    <row r="27" spans="1:6" s="15" customFormat="1" ht="35.1" customHeight="1" x14ac:dyDescent="0.2">
      <c r="A27" s="21" t="s">
        <v>7</v>
      </c>
      <c r="B27" s="91" t="s">
        <v>8</v>
      </c>
      <c r="C27" s="92"/>
      <c r="D27" s="32">
        <v>0</v>
      </c>
      <c r="E27" s="32">
        <v>0</v>
      </c>
      <c r="F27" s="40">
        <f>(D27+E27)*0.8</f>
        <v>0</v>
      </c>
    </row>
    <row r="28" spans="1:6" s="15" customFormat="1" ht="35.1" customHeight="1" x14ac:dyDescent="0.2">
      <c r="A28" s="22" t="s">
        <v>9</v>
      </c>
      <c r="B28" s="61" t="s">
        <v>10</v>
      </c>
      <c r="C28" s="62"/>
      <c r="D28" s="32">
        <v>0</v>
      </c>
      <c r="E28" s="32">
        <v>0</v>
      </c>
      <c r="F28" s="40">
        <f>(D28+E28)*5%</f>
        <v>0</v>
      </c>
    </row>
    <row r="29" spans="1:6" s="15" customFormat="1" ht="24.95" customHeight="1" x14ac:dyDescent="0.2">
      <c r="A29" s="93"/>
      <c r="B29" s="93"/>
      <c r="C29" s="93"/>
      <c r="D29" s="93"/>
      <c r="E29" s="93"/>
      <c r="F29" s="93"/>
    </row>
    <row r="30" spans="1:6" s="15" customFormat="1" ht="24.95" customHeight="1" x14ac:dyDescent="0.2">
      <c r="A30" s="86" t="s">
        <v>40</v>
      </c>
      <c r="B30" s="87"/>
      <c r="C30" s="87"/>
      <c r="D30" s="87"/>
      <c r="E30" s="87"/>
      <c r="F30" s="29">
        <f>IF(C9&gt;=2,(C9-1)*-11500,0)</f>
        <v>0</v>
      </c>
    </row>
    <row r="31" spans="1:6" s="15" customFormat="1" ht="24.95" customHeight="1" x14ac:dyDescent="0.2">
      <c r="A31" s="23"/>
      <c r="B31" s="23"/>
      <c r="C31" s="23"/>
      <c r="D31" s="23"/>
      <c r="E31" s="23"/>
      <c r="F31" s="99">
        <f>SUM(F14:F24,F27:F28,F30)-(F17*2)</f>
        <v>0</v>
      </c>
    </row>
    <row r="32" spans="1:6" s="15" customFormat="1" ht="24.95" customHeight="1" x14ac:dyDescent="0.2">
      <c r="A32" s="83" t="str">
        <f>IF(C11=1,"Berücksichtigtes Einkommen für die Tarifberechnung (berechnet mit der Steuererklärung)","Berücksichtigtes Einkommen für die Tarifberechnung (berechnet mit der Veranlagungsanzeige)")</f>
        <v>Berücksichtigtes Einkommen für die Tarifberechnung (berechnet mit der Veranlagungsanzeige)</v>
      </c>
      <c r="B32" s="84"/>
      <c r="C32" s="84"/>
      <c r="D32" s="84"/>
      <c r="E32" s="85"/>
      <c r="F32" s="28">
        <f>IF(C11=1,VLOOKUP(SUM(F14+F16-F17+F18+F19+F20+F21+F22+F24,F27:F28,F30),Tarifs!A1:E35,4,4),SUM(F14+F16-F17+F18+F19+F20+F21+F22+F24,F27:F28,F30))</f>
        <v>0</v>
      </c>
    </row>
    <row r="33" spans="1:8" s="15" customFormat="1" ht="24.95" customHeight="1" x14ac:dyDescent="0.2">
      <c r="A33" s="24"/>
      <c r="B33" s="24"/>
      <c r="C33" s="24"/>
      <c r="D33" s="24"/>
      <c r="E33" s="24"/>
      <c r="F33" s="25"/>
    </row>
    <row r="34" spans="1:8" s="15" customFormat="1" ht="38.25" customHeight="1" x14ac:dyDescent="0.2">
      <c r="A34" s="97" t="s">
        <v>54</v>
      </c>
      <c r="B34" s="98"/>
      <c r="C34" s="98"/>
      <c r="D34" s="98"/>
      <c r="E34" s="98"/>
      <c r="F34" s="98"/>
    </row>
    <row r="35" spans="1:8" s="15" customFormat="1" ht="24.95" customHeight="1" x14ac:dyDescent="0.2">
      <c r="A35" s="47" t="s">
        <v>41</v>
      </c>
      <c r="B35" s="48"/>
      <c r="C35" s="48"/>
      <c r="D35" s="80" t="s">
        <v>50</v>
      </c>
      <c r="E35" s="81"/>
      <c r="F35" s="82"/>
    </row>
    <row r="36" spans="1:8" s="15" customFormat="1" ht="24.95" customHeight="1" x14ac:dyDescent="0.2">
      <c r="A36" s="49"/>
      <c r="B36" s="50"/>
      <c r="C36" s="50"/>
      <c r="D36" s="37" t="s">
        <v>42</v>
      </c>
      <c r="E36" s="57"/>
      <c r="F36" s="58"/>
      <c r="G36" s="15">
        <f>IF(E36="Jour entier",1,IF(E36="Demi-jour sans repas",0.45,IF(E36="Demi-jour avec repas",0.55,IF(E36="Demi-jour avec repas et avec sieste",0.65,0))))</f>
        <v>0</v>
      </c>
      <c r="H36" s="15" t="b">
        <f>IF(E36&lt;&gt;0,VLOOKUP($F$32,Tarifs!$A$2:$C$35,3,TRUE)*G36)</f>
        <v>0</v>
      </c>
    </row>
    <row r="37" spans="1:8" s="15" customFormat="1" ht="24.95" customHeight="1" x14ac:dyDescent="0.2">
      <c r="A37" s="49"/>
      <c r="B37" s="50"/>
      <c r="C37" s="50"/>
      <c r="D37" s="37" t="s">
        <v>43</v>
      </c>
      <c r="E37" s="57"/>
      <c r="F37" s="58"/>
      <c r="G37" s="15">
        <f t="shared" ref="G37:G40" si="1">IF(E37="Jour entier",1,IF(E37="Demi-jour sans repas",0.45,IF(E37="Demi-jour avec repas",0.55,IF(E37="Demi-jour avec repas et avec sieste",0.65,0))))</f>
        <v>0</v>
      </c>
      <c r="H37" s="15" t="b">
        <f>IF(E37&lt;&gt;0,VLOOKUP($F$32,Tarifs!$A$2:$C$35,3,TRUE)*G37)</f>
        <v>0</v>
      </c>
    </row>
    <row r="38" spans="1:8" s="15" customFormat="1" ht="24.95" customHeight="1" x14ac:dyDescent="0.2">
      <c r="A38" s="49"/>
      <c r="B38" s="50"/>
      <c r="C38" s="50"/>
      <c r="D38" s="37" t="s">
        <v>44</v>
      </c>
      <c r="E38" s="57"/>
      <c r="F38" s="58"/>
      <c r="G38" s="15">
        <f t="shared" si="1"/>
        <v>0</v>
      </c>
      <c r="H38" s="15" t="b">
        <f>IF(E38&lt;&gt;0,VLOOKUP($F$32,Tarifs!$A$2:$C$35,3,TRUE)*G38)</f>
        <v>0</v>
      </c>
    </row>
    <row r="39" spans="1:8" s="15" customFormat="1" ht="24.95" customHeight="1" x14ac:dyDescent="0.2">
      <c r="A39" s="49"/>
      <c r="B39" s="50"/>
      <c r="C39" s="50"/>
      <c r="D39" s="37" t="s">
        <v>45</v>
      </c>
      <c r="E39" s="57"/>
      <c r="F39" s="58"/>
      <c r="G39" s="15">
        <f t="shared" si="1"/>
        <v>0</v>
      </c>
      <c r="H39" s="15" t="b">
        <f>IF(E39&lt;&gt;0,VLOOKUP($F$32,Tarifs!$A$2:$C$35,3,TRUE)*G39)</f>
        <v>0</v>
      </c>
    </row>
    <row r="40" spans="1:8" ht="24.95" customHeight="1" x14ac:dyDescent="0.2">
      <c r="A40" s="49"/>
      <c r="B40" s="50"/>
      <c r="C40" s="50"/>
      <c r="D40" s="37" t="s">
        <v>46</v>
      </c>
      <c r="E40" s="57"/>
      <c r="F40" s="58"/>
      <c r="G40" s="15">
        <f t="shared" si="1"/>
        <v>0</v>
      </c>
      <c r="H40" s="15" t="b">
        <f>IF(E40&lt;&gt;0,VLOOKUP($F$32,Tarifs!$A$2:$C$35,3,TRUE)*G40)</f>
        <v>0</v>
      </c>
    </row>
    <row r="41" spans="1:8" s="15" customFormat="1" ht="5.0999999999999996" customHeight="1" x14ac:dyDescent="0.2">
      <c r="A41" s="49"/>
      <c r="B41" s="50"/>
      <c r="C41" s="50"/>
      <c r="D41" s="26"/>
      <c r="E41" s="26"/>
      <c r="F41" s="27"/>
    </row>
    <row r="42" spans="1:8" s="15" customFormat="1" ht="24.6" customHeight="1" x14ac:dyDescent="0.2">
      <c r="A42" s="49"/>
      <c r="B42" s="50"/>
      <c r="C42" s="50"/>
      <c r="D42" s="44" t="s">
        <v>53</v>
      </c>
      <c r="E42" s="45"/>
      <c r="F42" s="46"/>
    </row>
    <row r="43" spans="1:8" s="15" customFormat="1" ht="24.6" customHeight="1" x14ac:dyDescent="0.2">
      <c r="A43" s="49"/>
      <c r="B43" s="50"/>
      <c r="C43" s="50"/>
      <c r="D43" s="51" t="str">
        <f>IF(SUM(G36:G40)=0,"xx",SUM(H36:H40))</f>
        <v>xx</v>
      </c>
      <c r="E43" s="52"/>
      <c r="F43" s="53"/>
    </row>
    <row r="44" spans="1:8" s="15" customFormat="1" ht="5.0999999999999996" customHeight="1" x14ac:dyDescent="0.2">
      <c r="A44" s="33"/>
      <c r="B44" s="34"/>
      <c r="C44" s="34"/>
      <c r="D44" s="35"/>
      <c r="E44" s="35"/>
      <c r="F44" s="36"/>
    </row>
    <row r="45" spans="1:8" ht="12" customHeight="1" x14ac:dyDescent="0.2"/>
    <row r="46" spans="1:8" ht="12.75" customHeight="1" x14ac:dyDescent="0.2">
      <c r="A46" s="54" t="s">
        <v>51</v>
      </c>
      <c r="B46" s="55"/>
      <c r="C46" s="55"/>
      <c r="D46" s="55"/>
      <c r="E46" s="55"/>
      <c r="F46" s="55"/>
    </row>
    <row r="47" spans="1:8" ht="12.75" customHeight="1" x14ac:dyDescent="0.2">
      <c r="A47" s="56" t="s">
        <v>52</v>
      </c>
      <c r="B47" s="56"/>
      <c r="C47" s="56"/>
      <c r="D47" s="56"/>
      <c r="E47" s="56"/>
      <c r="F47" s="56"/>
    </row>
    <row r="48" spans="1:8" ht="26.25" customHeight="1" x14ac:dyDescent="0.2">
      <c r="A48" s="56"/>
      <c r="B48" s="56"/>
      <c r="C48" s="56"/>
      <c r="D48" s="56"/>
      <c r="E48" s="56"/>
      <c r="F48" s="56"/>
    </row>
    <row r="49" ht="36" customHeight="1" x14ac:dyDescent="0.2"/>
  </sheetData>
  <sheetProtection algorithmName="SHA-512" hashValue="FXP49FRvRCpWac1uVHfhl67fQKddtOqLHtABiX2z1YjtABiktNG685zlPjFrtBq1uXbqMKEno7qav8X1A1V4iA==" saltValue="hGjqEe4hfEuX/vUSS5GkgQ==" spinCount="100000" sheet="1" selectLockedCells="1"/>
  <mergeCells count="45">
    <mergeCell ref="D23:E23"/>
    <mergeCell ref="A34:F34"/>
    <mergeCell ref="E36:F36"/>
    <mergeCell ref="E37:F37"/>
    <mergeCell ref="B14:C14"/>
    <mergeCell ref="B22:C22"/>
    <mergeCell ref="A1:F1"/>
    <mergeCell ref="B2:F2"/>
    <mergeCell ref="D35:F35"/>
    <mergeCell ref="C7:F7"/>
    <mergeCell ref="A32:E32"/>
    <mergeCell ref="A30:E30"/>
    <mergeCell ref="A26:C26"/>
    <mergeCell ref="B27:C27"/>
    <mergeCell ref="B28:C28"/>
    <mergeCell ref="A29:F29"/>
    <mergeCell ref="B24:C24"/>
    <mergeCell ref="A25:F25"/>
    <mergeCell ref="B21:C21"/>
    <mergeCell ref="A13:C13"/>
    <mergeCell ref="A23:C23"/>
    <mergeCell ref="D11:E11"/>
    <mergeCell ref="D3:F3"/>
    <mergeCell ref="A7:B7"/>
    <mergeCell ref="B19:C19"/>
    <mergeCell ref="B20:C20"/>
    <mergeCell ref="A4:F4"/>
    <mergeCell ref="A15:C15"/>
    <mergeCell ref="D15:E15"/>
    <mergeCell ref="A9:B9"/>
    <mergeCell ref="A11:B11"/>
    <mergeCell ref="D9:E9"/>
    <mergeCell ref="B17:C17"/>
    <mergeCell ref="C6:F6"/>
    <mergeCell ref="A6:B6"/>
    <mergeCell ref="B16:C16"/>
    <mergeCell ref="B18:C18"/>
    <mergeCell ref="D42:F42"/>
    <mergeCell ref="A35:C43"/>
    <mergeCell ref="D43:F43"/>
    <mergeCell ref="A46:F46"/>
    <mergeCell ref="A47:F48"/>
    <mergeCell ref="E39:F39"/>
    <mergeCell ref="E40:F40"/>
    <mergeCell ref="E38:F38"/>
  </mergeCells>
  <phoneticPr fontId="19" type="noConversion"/>
  <dataValidations count="1">
    <dataValidation type="list" allowBlank="1" showInputMessage="1" showErrorMessage="1" sqref="E36:E40 F37:F40">
      <formula1>"Jour entier,Demi-jour sans repas,Demi-jour avec repas,Demi-jour avec repas et avec sieste"</formula1>
    </dataValidation>
  </dataValidations>
  <printOptions horizontalCentered="1" verticalCentered="1"/>
  <pageMargins left="0.39370078740157483" right="0.39370078740157483" top="0.39370078740157483" bottom="0.39370078740157483" header="0.27559055118110237" footer="0.27559055118110237"/>
  <pageSetup paperSize="9"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35"/>
  <sheetViews>
    <sheetView workbookViewId="0"/>
  </sheetViews>
  <sheetFormatPr baseColWidth="10" defaultRowHeight="12.75" x14ac:dyDescent="0.2"/>
  <cols>
    <col min="1" max="1" width="12.42578125" bestFit="1" customWidth="1"/>
    <col min="2" max="2" width="14.28515625" bestFit="1" customWidth="1"/>
    <col min="3" max="3" width="20" bestFit="1" customWidth="1"/>
    <col min="4" max="4" width="11.5703125" bestFit="1" customWidth="1"/>
    <col min="5" max="5" width="14.28515625" customWidth="1"/>
    <col min="6" max="6" width="17" bestFit="1" customWidth="1"/>
  </cols>
  <sheetData>
    <row r="1" spans="1:6" ht="15" x14ac:dyDescent="0.25">
      <c r="A1" s="1" t="s">
        <v>0</v>
      </c>
      <c r="B1" s="1" t="s">
        <v>1</v>
      </c>
      <c r="C1" s="1" t="s">
        <v>2</v>
      </c>
      <c r="D1" s="1"/>
      <c r="E1" s="1"/>
      <c r="F1" s="1"/>
    </row>
    <row r="2" spans="1:6" x14ac:dyDescent="0.2">
      <c r="A2" s="2">
        <v>-200000</v>
      </c>
      <c r="B2" s="2">
        <v>40000</v>
      </c>
      <c r="C2" s="3">
        <v>18</v>
      </c>
      <c r="D2" s="2">
        <v>40001</v>
      </c>
      <c r="E2" s="2">
        <v>43999</v>
      </c>
      <c r="F2" s="3"/>
    </row>
    <row r="3" spans="1:6" x14ac:dyDescent="0.2">
      <c r="A3" s="2">
        <v>40001</v>
      </c>
      <c r="B3" s="2">
        <v>43999</v>
      </c>
      <c r="C3" s="3">
        <v>18</v>
      </c>
      <c r="D3" s="2">
        <v>44000</v>
      </c>
      <c r="E3" s="2">
        <v>47999</v>
      </c>
      <c r="F3" s="3"/>
    </row>
    <row r="4" spans="1:6" x14ac:dyDescent="0.2">
      <c r="A4" s="2">
        <v>44000</v>
      </c>
      <c r="B4" s="2">
        <v>47999</v>
      </c>
      <c r="C4" s="3">
        <v>18</v>
      </c>
      <c r="D4" s="2">
        <v>48000</v>
      </c>
      <c r="E4" s="2">
        <v>51999</v>
      </c>
      <c r="F4" s="3"/>
    </row>
    <row r="5" spans="1:6" x14ac:dyDescent="0.2">
      <c r="A5" s="2">
        <v>48000</v>
      </c>
      <c r="B5" s="2">
        <v>51999</v>
      </c>
      <c r="C5" s="3">
        <v>18</v>
      </c>
      <c r="D5" s="2">
        <v>52000</v>
      </c>
      <c r="E5" s="2">
        <v>55999</v>
      </c>
      <c r="F5" s="3"/>
    </row>
    <row r="6" spans="1:6" x14ac:dyDescent="0.2">
      <c r="A6" s="2">
        <v>52000</v>
      </c>
      <c r="B6" s="2">
        <v>55999</v>
      </c>
      <c r="C6" s="3">
        <v>18</v>
      </c>
      <c r="D6" s="2">
        <v>56000</v>
      </c>
      <c r="E6" s="2">
        <v>59999</v>
      </c>
      <c r="F6" s="3"/>
    </row>
    <row r="7" spans="1:6" x14ac:dyDescent="0.2">
      <c r="A7" s="2">
        <v>56000</v>
      </c>
      <c r="B7" s="2">
        <v>59999</v>
      </c>
      <c r="C7" s="3">
        <v>18</v>
      </c>
      <c r="D7" s="2">
        <v>60000</v>
      </c>
      <c r="E7" s="2">
        <v>63999</v>
      </c>
      <c r="F7" s="3"/>
    </row>
    <row r="8" spans="1:6" x14ac:dyDescent="0.2">
      <c r="A8" s="2">
        <v>60000</v>
      </c>
      <c r="B8" s="2">
        <v>63999</v>
      </c>
      <c r="C8" s="3">
        <v>18</v>
      </c>
      <c r="D8" s="2">
        <v>64000</v>
      </c>
      <c r="E8" s="2">
        <v>67999</v>
      </c>
      <c r="F8" s="3"/>
    </row>
    <row r="9" spans="1:6" x14ac:dyDescent="0.2">
      <c r="A9" s="2">
        <v>64000</v>
      </c>
      <c r="B9" s="2">
        <v>67999</v>
      </c>
      <c r="C9" s="3">
        <v>18</v>
      </c>
      <c r="D9" s="2">
        <v>68000</v>
      </c>
      <c r="E9" s="2">
        <v>71999</v>
      </c>
      <c r="F9" s="3"/>
    </row>
    <row r="10" spans="1:6" x14ac:dyDescent="0.2">
      <c r="A10" s="2">
        <v>68000</v>
      </c>
      <c r="B10" s="2">
        <v>71999</v>
      </c>
      <c r="C10" s="3">
        <v>18.350000000000001</v>
      </c>
      <c r="D10" s="2">
        <v>72000</v>
      </c>
      <c r="E10" s="2">
        <v>75999</v>
      </c>
      <c r="F10" s="3"/>
    </row>
    <row r="11" spans="1:6" x14ac:dyDescent="0.2">
      <c r="A11" s="2">
        <v>72000</v>
      </c>
      <c r="B11" s="2">
        <v>75999</v>
      </c>
      <c r="C11" s="3">
        <v>21.45</v>
      </c>
      <c r="D11" s="2">
        <v>76000</v>
      </c>
      <c r="E11" s="2">
        <v>79999</v>
      </c>
      <c r="F11" s="3"/>
    </row>
    <row r="12" spans="1:6" x14ac:dyDescent="0.2">
      <c r="A12" s="2">
        <v>76000</v>
      </c>
      <c r="B12" s="2">
        <v>79999</v>
      </c>
      <c r="C12" s="3">
        <v>25.35</v>
      </c>
      <c r="D12" s="2">
        <v>80000</v>
      </c>
      <c r="E12" s="2">
        <v>83999</v>
      </c>
      <c r="F12" s="3"/>
    </row>
    <row r="13" spans="1:6" x14ac:dyDescent="0.2">
      <c r="A13" s="2">
        <v>80000</v>
      </c>
      <c r="B13" s="2">
        <v>83999</v>
      </c>
      <c r="C13" s="3">
        <v>29.4</v>
      </c>
      <c r="D13" s="2">
        <v>84000</v>
      </c>
      <c r="E13" s="2">
        <v>87999</v>
      </c>
      <c r="F13" s="3"/>
    </row>
    <row r="14" spans="1:6" x14ac:dyDescent="0.2">
      <c r="A14" s="2">
        <v>84000</v>
      </c>
      <c r="B14" s="2">
        <v>87999</v>
      </c>
      <c r="C14" s="3">
        <v>33.200000000000003</v>
      </c>
      <c r="D14" s="2">
        <v>88000</v>
      </c>
      <c r="E14" s="2">
        <v>91999</v>
      </c>
      <c r="F14" s="3"/>
    </row>
    <row r="15" spans="1:6" x14ac:dyDescent="0.2">
      <c r="A15" s="2">
        <v>88000</v>
      </c>
      <c r="B15" s="2">
        <v>91999</v>
      </c>
      <c r="C15" s="3">
        <v>36.950000000000003</v>
      </c>
      <c r="D15" s="2">
        <v>92000</v>
      </c>
      <c r="E15" s="2">
        <v>95999</v>
      </c>
      <c r="F15" s="3"/>
    </row>
    <row r="16" spans="1:6" x14ac:dyDescent="0.2">
      <c r="A16" s="2">
        <v>92000</v>
      </c>
      <c r="B16" s="2">
        <v>95999</v>
      </c>
      <c r="C16" s="3">
        <v>40.549999999999997</v>
      </c>
      <c r="D16" s="2">
        <v>96000</v>
      </c>
      <c r="E16" s="2">
        <v>99999</v>
      </c>
      <c r="F16" s="3"/>
    </row>
    <row r="17" spans="1:6" x14ac:dyDescent="0.2">
      <c r="A17" s="2">
        <v>96000</v>
      </c>
      <c r="B17" s="2">
        <v>99999</v>
      </c>
      <c r="C17" s="3">
        <v>43.9</v>
      </c>
      <c r="D17" s="2">
        <v>100000</v>
      </c>
      <c r="E17" s="2">
        <v>102999</v>
      </c>
      <c r="F17" s="2"/>
    </row>
    <row r="18" spans="1:6" x14ac:dyDescent="0.2">
      <c r="A18" s="2">
        <v>100000</v>
      </c>
      <c r="B18" s="2">
        <v>102999</v>
      </c>
      <c r="C18" s="3">
        <v>47</v>
      </c>
      <c r="D18" s="2">
        <v>103000</v>
      </c>
      <c r="E18" s="2">
        <v>105999</v>
      </c>
      <c r="F18" s="2"/>
    </row>
    <row r="19" spans="1:6" x14ac:dyDescent="0.2">
      <c r="A19" s="2">
        <v>103000</v>
      </c>
      <c r="B19" s="2">
        <v>105999</v>
      </c>
      <c r="C19" s="3">
        <v>50.1</v>
      </c>
      <c r="D19" s="2">
        <v>106000</v>
      </c>
      <c r="E19" s="2">
        <v>108999</v>
      </c>
      <c r="F19" s="2"/>
    </row>
    <row r="20" spans="1:6" x14ac:dyDescent="0.2">
      <c r="A20" s="2">
        <v>106000</v>
      </c>
      <c r="B20" s="2">
        <v>108999</v>
      </c>
      <c r="C20" s="3">
        <v>52.8</v>
      </c>
      <c r="D20" s="2">
        <v>109000</v>
      </c>
      <c r="E20" s="2">
        <v>111999</v>
      </c>
      <c r="F20" s="2"/>
    </row>
    <row r="21" spans="1:6" x14ac:dyDescent="0.2">
      <c r="A21" s="2">
        <v>109000</v>
      </c>
      <c r="B21" s="2">
        <v>111999</v>
      </c>
      <c r="C21" s="3">
        <v>55.05</v>
      </c>
      <c r="D21" s="2">
        <v>112000</v>
      </c>
      <c r="E21" s="2">
        <v>114999</v>
      </c>
      <c r="F21" s="2"/>
    </row>
    <row r="22" spans="1:6" x14ac:dyDescent="0.2">
      <c r="A22" s="2">
        <v>112000</v>
      </c>
      <c r="B22" s="2">
        <v>114999</v>
      </c>
      <c r="C22" s="3">
        <v>57.05</v>
      </c>
      <c r="D22" s="2">
        <v>115000</v>
      </c>
      <c r="E22" s="2">
        <v>117999</v>
      </c>
      <c r="F22" s="2"/>
    </row>
    <row r="23" spans="1:6" x14ac:dyDescent="0.2">
      <c r="A23" s="2">
        <v>115000</v>
      </c>
      <c r="B23" s="2">
        <v>117999</v>
      </c>
      <c r="C23" s="3">
        <v>52.8</v>
      </c>
      <c r="D23" s="2">
        <v>118000</v>
      </c>
      <c r="E23" s="2">
        <v>120999</v>
      </c>
      <c r="F23" s="2"/>
    </row>
    <row r="24" spans="1:6" x14ac:dyDescent="0.2">
      <c r="A24" s="2">
        <v>118000</v>
      </c>
      <c r="B24" s="2">
        <v>120999</v>
      </c>
      <c r="C24" s="3">
        <v>60.6</v>
      </c>
      <c r="D24" s="2">
        <v>121000</v>
      </c>
      <c r="E24" s="2">
        <v>123999</v>
      </c>
      <c r="F24" s="2"/>
    </row>
    <row r="25" spans="1:6" x14ac:dyDescent="0.2">
      <c r="A25" s="2">
        <v>121000</v>
      </c>
      <c r="B25" s="2">
        <v>123999</v>
      </c>
      <c r="C25" s="3">
        <v>62.4</v>
      </c>
      <c r="D25" s="2">
        <v>124000</v>
      </c>
      <c r="E25" s="2">
        <v>126999</v>
      </c>
      <c r="F25" s="2"/>
    </row>
    <row r="26" spans="1:6" x14ac:dyDescent="0.2">
      <c r="A26" s="2">
        <v>124000</v>
      </c>
      <c r="B26" s="2">
        <v>126999</v>
      </c>
      <c r="C26" s="3">
        <v>64.150000000000006</v>
      </c>
      <c r="D26" s="2">
        <v>127000</v>
      </c>
      <c r="E26" s="2">
        <v>129999</v>
      </c>
      <c r="F26" s="2"/>
    </row>
    <row r="27" spans="1:6" x14ac:dyDescent="0.2">
      <c r="A27" s="2">
        <v>127000</v>
      </c>
      <c r="B27" s="2">
        <v>129999</v>
      </c>
      <c r="C27" s="3">
        <v>65.95</v>
      </c>
      <c r="D27" s="2">
        <v>130000</v>
      </c>
      <c r="E27" s="2">
        <v>132999</v>
      </c>
      <c r="F27" s="2"/>
    </row>
    <row r="28" spans="1:6" x14ac:dyDescent="0.2">
      <c r="A28" s="2">
        <v>130000</v>
      </c>
      <c r="B28" s="2">
        <v>132999</v>
      </c>
      <c r="C28" s="3">
        <v>67.75</v>
      </c>
      <c r="D28" s="2">
        <v>133000</v>
      </c>
      <c r="E28" s="2">
        <v>135999</v>
      </c>
      <c r="F28" s="2"/>
    </row>
    <row r="29" spans="1:6" x14ac:dyDescent="0.2">
      <c r="A29" s="2">
        <v>133000</v>
      </c>
      <c r="B29" s="2">
        <v>135999</v>
      </c>
      <c r="C29" s="3">
        <v>69.400000000000006</v>
      </c>
      <c r="D29" s="2">
        <v>136000</v>
      </c>
      <c r="E29" s="2">
        <v>138999</v>
      </c>
      <c r="F29" s="2"/>
    </row>
    <row r="30" spans="1:6" x14ac:dyDescent="0.2">
      <c r="A30" s="2">
        <v>136000</v>
      </c>
      <c r="B30" s="2">
        <v>138999</v>
      </c>
      <c r="C30" s="3">
        <v>70.95</v>
      </c>
      <c r="D30" s="2">
        <v>139000</v>
      </c>
      <c r="E30" s="2">
        <v>141999</v>
      </c>
      <c r="F30" s="2"/>
    </row>
    <row r="31" spans="1:6" x14ac:dyDescent="0.2">
      <c r="A31" s="2">
        <v>139000</v>
      </c>
      <c r="B31" s="2">
        <v>141999</v>
      </c>
      <c r="C31" s="3">
        <v>72.400000000000006</v>
      </c>
      <c r="D31" s="2">
        <v>142000</v>
      </c>
      <c r="E31" s="2">
        <v>144999</v>
      </c>
      <c r="F31" s="2"/>
    </row>
    <row r="32" spans="1:6" x14ac:dyDescent="0.2">
      <c r="A32" s="2">
        <v>142000</v>
      </c>
      <c r="B32" s="2">
        <v>144999</v>
      </c>
      <c r="C32" s="3">
        <v>43.8</v>
      </c>
      <c r="D32" s="2">
        <v>145000</v>
      </c>
      <c r="E32" s="2">
        <v>147999</v>
      </c>
      <c r="F32" s="2"/>
    </row>
    <row r="33" spans="1:6" x14ac:dyDescent="0.2">
      <c r="A33" s="2">
        <v>145000</v>
      </c>
      <c r="B33" s="2">
        <v>147999</v>
      </c>
      <c r="C33" s="3">
        <v>75.150000000000006</v>
      </c>
      <c r="D33" s="2">
        <v>148000</v>
      </c>
      <c r="E33" s="2">
        <v>149999</v>
      </c>
      <c r="F33" s="2"/>
    </row>
    <row r="34" spans="1:6" x14ac:dyDescent="0.2">
      <c r="A34" s="2">
        <v>148000</v>
      </c>
      <c r="B34" s="2">
        <v>149999</v>
      </c>
      <c r="C34" s="3">
        <v>76.3</v>
      </c>
      <c r="D34" s="2">
        <v>150000</v>
      </c>
      <c r="E34" s="2">
        <v>10000000</v>
      </c>
      <c r="F34" s="2"/>
    </row>
    <row r="35" spans="1:6" x14ac:dyDescent="0.2">
      <c r="A35" s="2">
        <v>150000</v>
      </c>
      <c r="B35" s="2">
        <v>10000000</v>
      </c>
      <c r="C35" s="3">
        <v>77.2</v>
      </c>
      <c r="D35" s="2">
        <v>150000</v>
      </c>
      <c r="E35" s="2">
        <v>10000000</v>
      </c>
      <c r="F3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Calcul du tarif</vt:lpstr>
      <vt:lpstr>Tarifs</vt:lpstr>
      <vt:lpstr>'Calcul du tarif'!Zone_d_impression</vt:lpstr>
    </vt:vector>
  </TitlesOfParts>
  <Company>EPFL, CH-1015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Association mamans de jour</dc:creator>
  <cp:lastModifiedBy>Jaggi Philippe</cp:lastModifiedBy>
  <cp:lastPrinted>2021-06-24T08:49:47Z</cp:lastPrinted>
  <dcterms:created xsi:type="dcterms:W3CDTF">1999-11-16T12:08:08Z</dcterms:created>
  <dcterms:modified xsi:type="dcterms:W3CDTF">2021-06-24T09:19:53Z</dcterms:modified>
</cp:coreProperties>
</file>