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G:\01_AES_admin\10 Projets\Crèches\Mandat Gossin - Tarifs\Documents site Internet\"/>
    </mc:Choice>
  </mc:AlternateContent>
  <workbookProtection workbookAlgorithmName="SHA-512" workbookHashValue="q/pj3OkqbXru2hg2HrTv2awBxkiW5QWh8l50ywRH8kn0icUXzsDYLhCc+LBK+M2JiHCpHcnPY9vRYg/5/jJX5Q==" workbookSaltValue="MtSK6bmNeAvZmuVnr67n2g==" workbookSpinCount="100000" lockStructure="1"/>
  <bookViews>
    <workbookView xWindow="0" yWindow="0" windowWidth="28800" windowHeight="12300"/>
  </bookViews>
  <sheets>
    <sheet name="Calcul du tarif" sheetId="1" r:id="rId1"/>
    <sheet name="Tarifs" sheetId="2" state="hidden" r:id="rId2"/>
  </sheets>
  <definedNames>
    <definedName name="Z_08F49758_B87A_4A09_8F8A_31078333D653_.wvu.PrintArea" localSheetId="0" hidden="1">'Calcul du tarif'!$A$1:$F$48</definedName>
    <definedName name="_xlnm.Print_Area" localSheetId="0">'Calcul du tarif'!$A$1:$F$48</definedName>
  </definedNames>
  <calcPr calcId="162913"/>
  <customWorkbookViews>
    <customWorkbookView name="Jaggi Philippe - Affichage personnalisé" guid="{08F49758-B87A-4A09-8F8A-31078333D653}" mergeInterval="0" personalView="1" maximized="1" xWindow="1912" yWindow="-8" windowWidth="1936" windowHeight="1056" activeSheetId="1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32" i="1" l="1"/>
  <c r="F14" i="1" l="1"/>
  <c r="G37" i="1" l="1"/>
  <c r="G38" i="1"/>
  <c r="G39" i="1"/>
  <c r="G40" i="1"/>
  <c r="G36" i="1"/>
  <c r="F16" i="1"/>
  <c r="F24" i="1" l="1"/>
  <c r="F17" i="1" l="1"/>
  <c r="F22" i="1" l="1"/>
  <c r="E11" i="1" l="1"/>
  <c r="A32" i="1" l="1"/>
  <c r="F30" i="1" l="1"/>
  <c r="F28" i="1" l="1"/>
  <c r="F27" i="1"/>
  <c r="F21" i="1"/>
  <c r="F20" i="1"/>
  <c r="F19" i="1"/>
  <c r="F18" i="1"/>
  <c r="F31" i="1" l="1"/>
  <c r="H36" i="1"/>
  <c r="H40" i="1"/>
  <c r="H37" i="1"/>
  <c r="H39" i="1"/>
  <c r="H38" i="1"/>
  <c r="D43" i="1" l="1"/>
</calcChain>
</file>

<file path=xl/sharedStrings.xml><?xml version="1.0" encoding="utf-8"?>
<sst xmlns="http://schemas.openxmlformats.org/spreadsheetml/2006/main" count="51" uniqueCount="48">
  <si>
    <t>Revenu net</t>
  </si>
  <si>
    <t>Caisse-maladie et accidents</t>
  </si>
  <si>
    <t>Primes prévoyance liée 3a</t>
  </si>
  <si>
    <t>2ème pilier, caisse de pension</t>
  </si>
  <si>
    <t>Montants pris en compte dans le calcul du revenu déterminant</t>
  </si>
  <si>
    <t>Personnes imposées à la source</t>
  </si>
  <si>
    <t>Revenu brut soumis à l'impôt</t>
  </si>
  <si>
    <t>Fortune imposable</t>
  </si>
  <si>
    <t>Autres primes et cotisations</t>
  </si>
  <si>
    <t>familles mariées ou monoparentales</t>
  </si>
  <si>
    <t>Famille:</t>
  </si>
  <si>
    <t>A rajouter les postes suivants:</t>
  </si>
  <si>
    <t>(mettre les valeurs en positif)</t>
  </si>
  <si>
    <t>(seulement les montants positifs)</t>
  </si>
  <si>
    <t>remplir la première colonne en fonction des données de l'avis de taxation ou de la déclaration d'impôt</t>
  </si>
  <si>
    <t>RDETLimInf</t>
  </si>
  <si>
    <t>RDetLimSup</t>
  </si>
  <si>
    <t>code 4.115</t>
  </si>
  <si>
    <t>Déduction enfant(s) à charge (- CHF 11'500.00 par enfant, dès le 2e enfant à charge)</t>
  </si>
  <si>
    <t>A rajouter la "fortune imposable" (¹ revenu)</t>
  </si>
  <si>
    <r>
      <t>1</t>
    </r>
    <r>
      <rPr>
        <b/>
        <vertAlign val="superscript"/>
        <sz val="11"/>
        <rFont val="Calibri"/>
        <family val="2"/>
        <scheme val="minor"/>
      </rPr>
      <t>er</t>
    </r>
    <r>
      <rPr>
        <b/>
        <sz val="11"/>
        <rFont val="Calibri"/>
        <family val="2"/>
        <scheme val="minor"/>
      </rPr>
      <t xml:space="preserve"> avis de taxation</t>
    </r>
  </si>
  <si>
    <r>
      <t>2</t>
    </r>
    <r>
      <rPr>
        <b/>
        <vertAlign val="superscript"/>
        <sz val="11"/>
        <rFont val="Calibri"/>
        <family val="2"/>
        <scheme val="minor"/>
      </rPr>
      <t>e</t>
    </r>
    <r>
      <rPr>
        <b/>
        <sz val="11"/>
        <rFont val="Calibri"/>
        <family val="2"/>
        <scheme val="minor"/>
      </rPr>
      <t xml:space="preserve"> avis de taxation</t>
    </r>
  </si>
  <si>
    <r>
      <t>Si l'avis de taxation n'est pas disponible,
utiliser la déclaration d'impôt, inscrire "1"</t>
    </r>
    <r>
      <rPr>
        <sz val="9"/>
        <rFont val="Wingdings"/>
        <charset val="2"/>
      </rPr>
      <t>à</t>
    </r>
  </si>
  <si>
    <t>familles en concubinage</t>
  </si>
  <si>
    <t>Lundi</t>
  </si>
  <si>
    <t>Mardi</t>
  </si>
  <si>
    <t>Mercredi</t>
  </si>
  <si>
    <t>Jeudi</t>
  </si>
  <si>
    <t>Vendredi</t>
  </si>
  <si>
    <t>Tarif_Journalier_100%</t>
  </si>
  <si>
    <t>Veuillez sélectionner les jours de fréquentation de votre enfant</t>
  </si>
  <si>
    <t>Estimation du tarif hebdomadaire à payer</t>
  </si>
  <si>
    <r>
      <t xml:space="preserve">Personnes salariées/rentières
</t>
    </r>
    <r>
      <rPr>
        <b/>
        <sz val="9"/>
        <rFont val="Calibri"/>
        <family val="2"/>
        <scheme val="minor"/>
      </rPr>
      <t>Pour les indépendants, veuillez vous adresser au secrétariat de la crèche</t>
    </r>
  </si>
  <si>
    <t>Ce tableau n'a qu'une valeur indicative.
Le tarif définitif est calculé par le secrétariat du Secteur de l'accueil extrafamilial de la Ville de Fribourg sur présentation des documents complets.</t>
  </si>
  <si>
    <t>Estimation du tarif à payer par les parents</t>
  </si>
  <si>
    <r>
      <t>L’avis de taxation à produire est celui notifié l’année précédant l’année durant laquelle l’enfant est placé (soit l'avis de taxation 2019 pour déterminer le tarif de l'année scolaire 2021-2022). Si celui-ci n’est pas disponible, les parents produisent, à titre provisoire, leur dernière déclaration d’impôt y relative (déclaration 2019). Le tarif appliqué provisoirement est alors majoré d'un échelon. Dès réception de l'avis de taxation, le tarif définitif est alors appliqué avec effet rétroactif au 1</t>
    </r>
    <r>
      <rPr>
        <i/>
        <vertAlign val="superscript"/>
        <sz val="10"/>
        <rFont val="Calibri"/>
        <family val="2"/>
        <scheme val="minor"/>
      </rPr>
      <t xml:space="preserve">er </t>
    </r>
    <r>
      <rPr>
        <i/>
        <sz val="10"/>
        <rFont val="Calibri"/>
        <family val="2"/>
        <scheme val="minor"/>
      </rPr>
      <t>août de l’année scolaire en cours.</t>
    </r>
  </si>
  <si>
    <t>remplir les deux colonnes en fonction des données de l'avis de taxation ou de la déclaration d'impôt de chaque concubin</t>
  </si>
  <si>
    <r>
      <t xml:space="preserve">Réduction de primes </t>
    </r>
    <r>
      <rPr>
        <i/>
        <sz val="8"/>
        <color rgb="FFC00000"/>
        <rFont val="Calibri"/>
        <family val="2"/>
        <scheme val="minor"/>
      </rPr>
      <t>(déduite)</t>
    </r>
  </si>
  <si>
    <r>
      <t xml:space="preserve">Dettes privées (insérer le revenu total)
</t>
    </r>
    <r>
      <rPr>
        <i/>
        <sz val="8"/>
        <color rgb="FFC00000"/>
        <rFont val="Calibri"/>
        <family val="2"/>
        <scheme val="minor"/>
      </rPr>
      <t>(part &gt; CHF 30'000.-)</t>
    </r>
  </si>
  <si>
    <r>
      <t xml:space="preserve">Frais d'immeubles privés (insérer le revenu total) 
</t>
    </r>
    <r>
      <rPr>
        <i/>
        <sz val="8"/>
        <color rgb="FFC00000"/>
        <rFont val="Calibri"/>
        <family val="2"/>
        <scheme val="minor"/>
      </rPr>
      <t>(part &gt; CHF 15'000.-)</t>
    </r>
  </si>
  <si>
    <r>
      <t xml:space="preserve">Fortune imposable supérieure à CHF 0.-
</t>
    </r>
    <r>
      <rPr>
        <i/>
        <sz val="8"/>
        <color rgb="FFC00000"/>
        <rFont val="Calibri"/>
        <family val="2"/>
        <scheme val="minor"/>
      </rPr>
      <t>(un vingtième soit 5%)</t>
    </r>
  </si>
  <si>
    <r>
      <rPr>
        <i/>
        <sz val="8"/>
        <rFont val="Calibri"/>
        <family val="2"/>
        <scheme val="minor"/>
      </rPr>
      <t>Insérer le revenu total</t>
    </r>
    <r>
      <rPr>
        <i/>
        <sz val="8"/>
        <color rgb="FFC00000"/>
        <rFont val="Calibri"/>
        <family val="2"/>
        <scheme val="minor"/>
      </rPr>
      <t xml:space="preserve">
pris en compte à 80%</t>
    </r>
  </si>
  <si>
    <r>
      <t xml:space="preserve">Fortune imposable supérieur à CHF 0.-
</t>
    </r>
    <r>
      <rPr>
        <i/>
        <sz val="8"/>
        <color rgb="FFC00000"/>
        <rFont val="Calibri"/>
        <family val="2"/>
        <scheme val="minor"/>
      </rPr>
      <t>(un vingtième soit 5%)</t>
    </r>
  </si>
  <si>
    <r>
      <t xml:space="preserve">Nombre d'enfants à charge
</t>
    </r>
    <r>
      <rPr>
        <i/>
        <sz val="8"/>
        <rFont val="Calibri"/>
        <family val="2"/>
        <scheme val="minor"/>
      </rPr>
      <t>Inscrire le nombre actuel d'enfant(s) à charge</t>
    </r>
    <r>
      <rPr>
        <i/>
        <sz val="10"/>
        <rFont val="Calibri"/>
        <family val="2"/>
        <scheme val="minor"/>
      </rPr>
      <t xml:space="preserve"> </t>
    </r>
    <r>
      <rPr>
        <sz val="8"/>
        <rFont val="Wingdings"/>
        <charset val="2"/>
      </rPr>
      <t>à</t>
    </r>
    <r>
      <rPr>
        <b/>
        <sz val="12"/>
        <rFont val="Calibri"/>
        <family val="2"/>
        <scheme val="minor"/>
      </rPr>
      <t xml:space="preserve"> </t>
    </r>
  </si>
  <si>
    <r>
      <rPr>
        <i/>
        <sz val="8"/>
        <rFont val="Calibri"/>
        <family val="2"/>
        <scheme val="minor"/>
      </rPr>
      <t>Indiquer l'année</t>
    </r>
    <r>
      <rPr>
        <b/>
        <sz val="10"/>
        <rFont val="Calibri"/>
        <family val="2"/>
        <scheme val="minor"/>
      </rPr>
      <t xml:space="preserve">
</t>
    </r>
    <r>
      <rPr>
        <sz val="8"/>
        <rFont val="Wingdings"/>
        <charset val="2"/>
      </rPr>
      <t>â</t>
    </r>
  </si>
  <si>
    <t>Ces tarifs sont applicables aux enfants domiciliés dans les communes de Fribourg et Villars-sur-Glâne. Pour les enfants domiciliés hors de ces deux communes, le prix coûtant moyen des crèches subventionnées de la Ville est facturé, déduction faite de la contribution Etat/employeurs et du fonds réforme fiscale. Une subvention peut être demandée à la commune de domicile.</t>
  </si>
  <si>
    <t>Une taxe d'inscription unique de CHF 100.- par enfant est facturée aux parents à l'ouverture de chaque nouveau dossier.</t>
  </si>
  <si>
    <t>La Coccinelle - Calcul du tarif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</si>
</sst>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2">
    <numFmt numFmtId="164" formatCode="_ &quot;SFr.&quot;\ * #,##0.00_ ;_ &quot;SFr.&quot;\ * \-#,##0.00_ ;_ &quot;SFr.&quot;\ * &quot;-&quot;??_ ;_ @_ "/>
    <numFmt numFmtId="165" formatCode="0.0000"/>
    <numFmt numFmtId="166" formatCode="&quot;fr.&quot;\ #,##0"/>
    <numFmt numFmtId="167" formatCode="&quot;code &quot;0.0000"/>
    <numFmt numFmtId="168" formatCode="&quot;code &quot;0.000"/>
    <numFmt numFmtId="169" formatCode="[$CHF]\ #,##0"/>
    <numFmt numFmtId="170" formatCode="#,##0\ &quot;CHF&quot;"/>
    <numFmt numFmtId="171" formatCode="#,##0.00\ &quot;CHF&quot;"/>
    <numFmt numFmtId="172" formatCode="&quot;CHF&quot;\ #,##0"/>
    <numFmt numFmtId="173" formatCode="&quot;calcul interne&quot;\ &quot;CHF&quot;\ #,##0"/>
    <numFmt numFmtId="174" formatCode="&quot;CHF&quot;\ #,##0.00&quot; par semaine&quot;"/>
    <numFmt numFmtId="175" formatCode="\ \-\ &quot;CHF&quot;\ #,##0"/>
  </numFmts>
  <fonts count="28" x14ac:knownFonts="1">
    <font>
      <sz val="10"/>
      <name val="Arial"/>
    </font>
    <font>
      <sz val="10"/>
      <name val="Arial"/>
      <family val="2"/>
    </font>
    <font>
      <sz val="14"/>
      <name val="Calibri"/>
      <family val="2"/>
      <scheme val="minor"/>
    </font>
    <font>
      <sz val="12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0"/>
      <name val="Calibri"/>
      <family val="2"/>
    </font>
    <font>
      <b/>
      <sz val="18"/>
      <name val="Calibri"/>
      <family val="2"/>
      <scheme val="minor"/>
    </font>
    <font>
      <sz val="10"/>
      <name val="Calibri"/>
      <family val="2"/>
      <scheme val="minor"/>
    </font>
    <font>
      <b/>
      <sz val="14"/>
      <name val="Calibri"/>
      <family val="2"/>
      <scheme val="minor"/>
    </font>
    <font>
      <i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Calibri"/>
      <family val="2"/>
      <scheme val="minor"/>
    </font>
    <font>
      <i/>
      <sz val="9"/>
      <name val="Calibri"/>
      <family val="2"/>
      <scheme val="minor"/>
    </font>
    <font>
      <b/>
      <i/>
      <sz val="14"/>
      <name val="Calibri"/>
      <family val="2"/>
      <scheme val="minor"/>
    </font>
    <font>
      <b/>
      <sz val="16"/>
      <name val="Calibri"/>
      <family val="2"/>
      <scheme val="minor"/>
    </font>
    <font>
      <b/>
      <sz val="11"/>
      <name val="Calibri"/>
      <family val="2"/>
      <scheme val="minor"/>
    </font>
    <font>
      <b/>
      <vertAlign val="superscript"/>
      <sz val="11"/>
      <name val="Calibri"/>
      <family val="2"/>
      <scheme val="minor"/>
    </font>
    <font>
      <i/>
      <sz val="8"/>
      <name val="Calibri"/>
      <family val="2"/>
      <scheme val="minor"/>
    </font>
    <font>
      <i/>
      <sz val="11"/>
      <color rgb="FFC00000"/>
      <name val="Calibri"/>
      <family val="2"/>
      <scheme val="minor"/>
    </font>
    <font>
      <sz val="9"/>
      <name val="Wingdings"/>
      <charset val="2"/>
    </font>
    <font>
      <b/>
      <sz val="9"/>
      <name val="Calibri"/>
      <family val="2"/>
      <scheme val="minor"/>
    </font>
    <font>
      <sz val="8"/>
      <name val="Arial"/>
      <family val="2"/>
    </font>
    <font>
      <i/>
      <sz val="12"/>
      <name val="Calibri"/>
      <family val="2"/>
      <scheme val="minor"/>
    </font>
    <font>
      <i/>
      <vertAlign val="superscript"/>
      <sz val="10"/>
      <name val="Calibri"/>
      <family val="2"/>
      <scheme val="minor"/>
    </font>
    <font>
      <i/>
      <sz val="8"/>
      <color rgb="FFC00000"/>
      <name val="Calibri"/>
      <family val="2"/>
      <scheme val="minor"/>
    </font>
    <font>
      <sz val="14"/>
      <color rgb="FFC00000"/>
      <name val="Calibri"/>
      <family val="2"/>
      <scheme val="minor"/>
    </font>
    <font>
      <sz val="8"/>
      <name val="Wingdings"/>
      <charset val="2"/>
    </font>
    <font>
      <i/>
      <sz val="9"/>
      <color theme="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E9F6FD"/>
        <bgColor indexed="22"/>
      </patternFill>
    </fill>
    <fill>
      <patternFill patternType="solid">
        <fgColor rgb="FFE9F6FD"/>
        <bgColor indexed="64"/>
      </patternFill>
    </fill>
    <fill>
      <patternFill patternType="solid">
        <fgColor theme="0"/>
        <bgColor indexed="64"/>
      </patternFill>
    </fill>
  </fills>
  <borders count="3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hair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97">
    <xf numFmtId="0" fontId="0" fillId="0" borderId="0" xfId="0"/>
    <xf numFmtId="0" fontId="4" fillId="0" borderId="0" xfId="0" applyFont="1"/>
    <xf numFmtId="170" fontId="0" fillId="0" borderId="0" xfId="0" applyNumberFormat="1"/>
    <xf numFmtId="171" fontId="0" fillId="0" borderId="0" xfId="0" applyNumberFormat="1"/>
    <xf numFmtId="0" fontId="7" fillId="0" borderId="0" xfId="0" applyFont="1" applyAlignment="1" applyProtection="1">
      <alignment vertical="center"/>
    </xf>
    <xf numFmtId="0" fontId="6" fillId="0" borderId="0" xfId="0" applyFont="1" applyBorder="1" applyAlignment="1" applyProtection="1">
      <alignment horizontal="left" vertical="center" wrapText="1" indent="1"/>
    </xf>
    <xf numFmtId="0" fontId="8" fillId="0" borderId="0" xfId="0" applyFont="1" applyBorder="1" applyAlignment="1" applyProtection="1">
      <alignment horizontal="left" vertical="center" indent="1"/>
    </xf>
    <xf numFmtId="0" fontId="7" fillId="0" borderId="0" xfId="0" applyFont="1" applyFill="1" applyBorder="1" applyAlignment="1" applyProtection="1">
      <alignment horizontal="left" vertical="center" indent="1"/>
    </xf>
    <xf numFmtId="0" fontId="10" fillId="0" borderId="0" xfId="0" applyFont="1" applyAlignment="1" applyProtection="1">
      <alignment horizontal="left" vertical="center" wrapText="1" indent="1"/>
    </xf>
    <xf numFmtId="0" fontId="10" fillId="0" borderId="0" xfId="0" applyFont="1" applyAlignment="1" applyProtection="1">
      <alignment horizontal="left" vertical="center" indent="1"/>
    </xf>
    <xf numFmtId="0" fontId="7" fillId="0" borderId="0" xfId="0" applyFont="1" applyAlignment="1" applyProtection="1">
      <alignment horizontal="center" vertical="center"/>
    </xf>
    <xf numFmtId="0" fontId="7" fillId="0" borderId="0" xfId="0" applyFont="1" applyAlignment="1" applyProtection="1">
      <alignment horizontal="left" vertical="center"/>
    </xf>
    <xf numFmtId="0" fontId="11" fillId="0" borderId="0" xfId="0" applyFont="1" applyAlignment="1" applyProtection="1">
      <alignment horizontal="left" vertical="center" wrapText="1" indent="1"/>
    </xf>
    <xf numFmtId="0" fontId="9" fillId="0" borderId="0" xfId="0" applyFont="1" applyBorder="1" applyAlignment="1" applyProtection="1">
      <alignment horizontal="right" vertical="center" wrapText="1" indent="1"/>
    </xf>
    <xf numFmtId="0" fontId="13" fillId="0" borderId="25" xfId="0" applyFont="1" applyBorder="1" applyAlignment="1" applyProtection="1">
      <alignment horizontal="center" vertical="center" wrapText="1"/>
    </xf>
    <xf numFmtId="0" fontId="8" fillId="0" borderId="0" xfId="0" applyFont="1" applyFill="1" applyAlignment="1" applyProtection="1">
      <alignment vertical="center"/>
    </xf>
    <xf numFmtId="0" fontId="8" fillId="0" borderId="0" xfId="0" applyFont="1" applyFill="1" applyBorder="1" applyAlignment="1" applyProtection="1">
      <alignment horizontal="center" vertical="center"/>
    </xf>
    <xf numFmtId="0" fontId="7" fillId="0" borderId="0" xfId="0" applyFont="1" applyFill="1" applyBorder="1" applyAlignment="1" applyProtection="1">
      <alignment horizontal="left" vertical="center"/>
    </xf>
    <xf numFmtId="0" fontId="7" fillId="0" borderId="0" xfId="0" applyFont="1" applyFill="1" applyAlignment="1" applyProtection="1">
      <alignment vertical="center"/>
    </xf>
    <xf numFmtId="0" fontId="15" fillId="2" borderId="15" xfId="0" applyFont="1" applyFill="1" applyBorder="1" applyAlignment="1" applyProtection="1">
      <alignment horizontal="right" vertical="center" wrapText="1" indent="1"/>
    </xf>
    <xf numFmtId="0" fontId="15" fillId="2" borderId="16" xfId="0" applyFont="1" applyFill="1" applyBorder="1" applyAlignment="1" applyProtection="1">
      <alignment horizontal="right" vertical="center" wrapText="1" indent="1"/>
    </xf>
    <xf numFmtId="168" fontId="3" fillId="0" borderId="7" xfId="0" applyNumberFormat="1" applyFont="1" applyFill="1" applyBorder="1" applyAlignment="1" applyProtection="1">
      <alignment horizontal="right" vertical="center" indent="1"/>
    </xf>
    <xf numFmtId="169" fontId="2" fillId="0" borderId="9" xfId="1" applyNumberFormat="1" applyFont="1" applyFill="1" applyBorder="1" applyAlignment="1" applyProtection="1">
      <alignment horizontal="right" vertical="center" indent="1"/>
    </xf>
    <xf numFmtId="166" fontId="2" fillId="2" borderId="9" xfId="1" applyNumberFormat="1" applyFont="1" applyFill="1" applyBorder="1" applyAlignment="1" applyProtection="1">
      <alignment horizontal="right" vertical="center" indent="1"/>
    </xf>
    <xf numFmtId="167" fontId="3" fillId="0" borderId="7" xfId="0" applyNumberFormat="1" applyFont="1" applyFill="1" applyBorder="1" applyAlignment="1" applyProtection="1">
      <alignment horizontal="right" vertical="center" indent="1"/>
    </xf>
    <xf numFmtId="0" fontId="3" fillId="0" borderId="7" xfId="0" applyFont="1" applyFill="1" applyBorder="1" applyAlignment="1" applyProtection="1">
      <alignment horizontal="right" vertical="center" wrapText="1" indent="1"/>
    </xf>
    <xf numFmtId="0" fontId="3" fillId="0" borderId="10" xfId="0" applyFont="1" applyFill="1" applyBorder="1" applyAlignment="1" applyProtection="1">
      <alignment horizontal="right" vertical="center" wrapText="1" indent="1"/>
    </xf>
    <xf numFmtId="0" fontId="2" fillId="0" borderId="22" xfId="0" applyFont="1" applyFill="1" applyBorder="1" applyAlignment="1" applyProtection="1">
      <alignment vertical="center" wrapText="1"/>
    </xf>
    <xf numFmtId="0" fontId="8" fillId="0" borderId="22" xfId="0" applyFont="1" applyFill="1" applyBorder="1" applyAlignment="1" applyProtection="1">
      <alignment horizontal="left" vertical="center" indent="1"/>
    </xf>
    <xf numFmtId="166" fontId="8" fillId="0" borderId="22" xfId="0" applyNumberFormat="1" applyFont="1" applyFill="1" applyBorder="1" applyAlignment="1" applyProtection="1">
      <alignment horizontal="right" vertical="center" indent="1"/>
    </xf>
    <xf numFmtId="166" fontId="3" fillId="3" borderId="8" xfId="0" applyNumberFormat="1" applyFont="1" applyFill="1" applyBorder="1" applyAlignment="1" applyProtection="1">
      <alignment horizontal="right" vertical="center" indent="1"/>
    </xf>
    <xf numFmtId="166" fontId="2" fillId="3" borderId="9" xfId="1" applyNumberFormat="1" applyFont="1" applyFill="1" applyBorder="1" applyAlignment="1" applyProtection="1">
      <alignment horizontal="right" vertical="center" indent="1"/>
    </xf>
    <xf numFmtId="172" fontId="8" fillId="2" borderId="12" xfId="0" applyNumberFormat="1" applyFont="1" applyFill="1" applyBorder="1" applyAlignment="1" applyProtection="1">
      <alignment horizontal="right" vertical="center" indent="1"/>
    </xf>
    <xf numFmtId="172" fontId="2" fillId="2" borderId="12" xfId="0" applyNumberFormat="1" applyFont="1" applyFill="1" applyBorder="1" applyAlignment="1" applyProtection="1">
      <alignment horizontal="right" vertical="center" indent="1"/>
    </xf>
    <xf numFmtId="0" fontId="11" fillId="4" borderId="1" xfId="0" applyFont="1" applyFill="1" applyBorder="1" applyAlignment="1" applyProtection="1">
      <alignment horizontal="center" vertical="center"/>
      <protection locked="0"/>
    </xf>
    <xf numFmtId="0" fontId="14" fillId="4" borderId="1" xfId="0" applyFont="1" applyFill="1" applyBorder="1" applyAlignment="1" applyProtection="1">
      <alignment horizontal="center" vertical="center"/>
      <protection locked="0"/>
    </xf>
    <xf numFmtId="169" fontId="3" fillId="5" borderId="8" xfId="0" applyNumberFormat="1" applyFont="1" applyFill="1" applyBorder="1" applyAlignment="1" applyProtection="1">
      <alignment horizontal="right" vertical="center" indent="1"/>
      <protection locked="0"/>
    </xf>
    <xf numFmtId="168" fontId="3" fillId="3" borderId="0" xfId="0" applyNumberFormat="1" applyFont="1" applyFill="1" applyBorder="1" applyAlignment="1" applyProtection="1">
      <alignment horizontal="left" vertical="center" indent="2"/>
    </xf>
    <xf numFmtId="165" fontId="17" fillId="3" borderId="0" xfId="0" applyNumberFormat="1" applyFont="1" applyFill="1" applyBorder="1" applyAlignment="1" applyProtection="1">
      <alignment horizontal="right" vertical="center" wrapText="1" indent="1"/>
    </xf>
    <xf numFmtId="166" fontId="3" fillId="3" borderId="0" xfId="0" applyNumberFormat="1" applyFont="1" applyFill="1" applyBorder="1" applyAlignment="1" applyProtection="1">
      <alignment horizontal="right" vertical="center" indent="1"/>
    </xf>
    <xf numFmtId="166" fontId="2" fillId="3" borderId="0" xfId="1" applyNumberFormat="1" applyFont="1" applyFill="1" applyBorder="1" applyAlignment="1" applyProtection="1">
      <alignment horizontal="right" vertical="center" indent="1"/>
    </xf>
    <xf numFmtId="0" fontId="22" fillId="6" borderId="8" xfId="0" applyFont="1" applyFill="1" applyBorder="1" applyAlignment="1" applyProtection="1">
      <alignment horizontal="left" vertical="center"/>
    </xf>
    <xf numFmtId="175" fontId="25" fillId="0" borderId="9" xfId="1" applyNumberFormat="1" applyFont="1" applyFill="1" applyBorder="1" applyAlignment="1" applyProtection="1">
      <alignment horizontal="right" vertical="center" indent="1"/>
    </xf>
    <xf numFmtId="169" fontId="25" fillId="0" borderId="9" xfId="1" applyNumberFormat="1" applyFont="1" applyFill="1" applyBorder="1" applyAlignment="1" applyProtection="1">
      <alignment horizontal="right" vertical="center" indent="1"/>
    </xf>
    <xf numFmtId="0" fontId="11" fillId="0" borderId="0" xfId="0" applyFont="1" applyFill="1" applyBorder="1" applyAlignment="1" applyProtection="1">
      <alignment horizontal="center" wrapText="1"/>
      <protection locked="0"/>
    </xf>
    <xf numFmtId="173" fontId="27" fillId="0" borderId="22" xfId="0" applyNumberFormat="1" applyFont="1" applyFill="1" applyBorder="1" applyAlignment="1" applyProtection="1">
      <alignment horizontal="right" vertical="center" wrapText="1" indent="1"/>
    </xf>
    <xf numFmtId="166" fontId="9" fillId="2" borderId="20" xfId="0" applyNumberFormat="1" applyFont="1" applyFill="1" applyBorder="1" applyAlignment="1" applyProtection="1">
      <alignment horizontal="center" vertical="center"/>
    </xf>
    <xf numFmtId="166" fontId="9" fillId="2" borderId="21" xfId="0" applyNumberFormat="1" applyFont="1" applyFill="1" applyBorder="1" applyAlignment="1" applyProtection="1">
      <alignment horizontal="center" vertical="center"/>
    </xf>
    <xf numFmtId="0" fontId="18" fillId="0" borderId="22" xfId="0" applyFont="1" applyFill="1" applyBorder="1" applyAlignment="1" applyProtection="1">
      <alignment horizontal="center" vertical="center" wrapText="1"/>
    </xf>
    <xf numFmtId="0" fontId="18" fillId="0" borderId="22" xfId="0" applyFont="1" applyFill="1" applyBorder="1" applyAlignment="1" applyProtection="1">
      <alignment horizontal="center" vertical="center"/>
    </xf>
    <xf numFmtId="0" fontId="3" fillId="5" borderId="20" xfId="0" applyFont="1" applyFill="1" applyBorder="1" applyAlignment="1" applyProtection="1">
      <alignment horizontal="left" vertical="center"/>
      <protection locked="0"/>
    </xf>
    <xf numFmtId="0" fontId="3" fillId="5" borderId="27" xfId="0" applyFont="1" applyFill="1" applyBorder="1" applyAlignment="1" applyProtection="1">
      <alignment horizontal="left" vertical="center"/>
      <protection locked="0"/>
    </xf>
    <xf numFmtId="0" fontId="6" fillId="0" borderId="0" xfId="0" applyFont="1" applyBorder="1" applyAlignment="1" applyProtection="1">
      <alignment horizontal="left" vertical="center" wrapText="1" indent="1"/>
    </xf>
    <xf numFmtId="0" fontId="6" fillId="5" borderId="2" xfId="0" applyFont="1" applyFill="1" applyBorder="1" applyAlignment="1" applyProtection="1">
      <alignment horizontal="left" vertical="center" wrapText="1" indent="1"/>
      <protection locked="0"/>
    </xf>
    <xf numFmtId="0" fontId="6" fillId="5" borderId="22" xfId="0" applyFont="1" applyFill="1" applyBorder="1" applyAlignment="1" applyProtection="1">
      <alignment horizontal="left" vertical="center" wrapText="1" indent="1"/>
      <protection locked="0"/>
    </xf>
    <xf numFmtId="0" fontId="6" fillId="5" borderId="3" xfId="0" applyFont="1" applyFill="1" applyBorder="1" applyAlignment="1" applyProtection="1">
      <alignment horizontal="left" vertical="center" wrapText="1" indent="1"/>
      <protection locked="0"/>
    </xf>
    <xf numFmtId="0" fontId="10" fillId="2" borderId="30" xfId="0" applyFont="1" applyFill="1" applyBorder="1" applyAlignment="1" applyProtection="1">
      <alignment horizontal="center" vertical="center"/>
    </xf>
    <xf numFmtId="0" fontId="10" fillId="2" borderId="17" xfId="0" applyFont="1" applyFill="1" applyBorder="1" applyAlignment="1" applyProtection="1">
      <alignment horizontal="center" vertical="center"/>
    </xf>
    <xf numFmtId="0" fontId="10" fillId="2" borderId="5" xfId="0" applyFont="1" applyFill="1" applyBorder="1" applyAlignment="1" applyProtection="1">
      <alignment horizontal="center" vertical="center"/>
    </xf>
    <xf numFmtId="0" fontId="7" fillId="0" borderId="0" xfId="0" applyFont="1" applyAlignment="1" applyProtection="1">
      <alignment horizontal="left" vertical="center"/>
    </xf>
    <xf numFmtId="0" fontId="8" fillId="2" borderId="2" xfId="0" applyFont="1" applyFill="1" applyBorder="1" applyAlignment="1" applyProtection="1">
      <alignment horizontal="right" vertical="center" indent="1"/>
    </xf>
    <xf numFmtId="0" fontId="8" fillId="2" borderId="22" xfId="0" applyFont="1" applyFill="1" applyBorder="1" applyAlignment="1" applyProtection="1">
      <alignment horizontal="right" vertical="center" indent="1"/>
    </xf>
    <xf numFmtId="0" fontId="8" fillId="2" borderId="26" xfId="0" applyFont="1" applyFill="1" applyBorder="1" applyAlignment="1" applyProtection="1">
      <alignment horizontal="right" vertical="center" indent="1"/>
    </xf>
    <xf numFmtId="0" fontId="3" fillId="2" borderId="11" xfId="0" applyFont="1" applyFill="1" applyBorder="1" applyAlignment="1" applyProtection="1">
      <alignment horizontal="left" vertical="center" indent="1"/>
    </xf>
    <xf numFmtId="0" fontId="3" fillId="2" borderId="14" xfId="0" applyFont="1" applyFill="1" applyBorder="1" applyAlignment="1" applyProtection="1">
      <alignment horizontal="left" vertical="center" indent="1"/>
    </xf>
    <xf numFmtId="0" fontId="10" fillId="2" borderId="4" xfId="0" applyFont="1" applyFill="1" applyBorder="1" applyAlignment="1" applyProtection="1">
      <alignment horizontal="left" vertical="center" wrapText="1" indent="1"/>
    </xf>
    <xf numFmtId="0" fontId="10" fillId="2" borderId="17" xfId="0" applyFont="1" applyFill="1" applyBorder="1" applyAlignment="1" applyProtection="1">
      <alignment horizontal="left" vertical="center" wrapText="1" indent="1"/>
    </xf>
    <xf numFmtId="0" fontId="10" fillId="2" borderId="19" xfId="0" applyFont="1" applyFill="1" applyBorder="1" applyAlignment="1" applyProtection="1">
      <alignment horizontal="left" vertical="center" wrapText="1" indent="1"/>
    </xf>
    <xf numFmtId="0" fontId="24" fillId="0" borderId="20" xfId="0" applyFont="1" applyFill="1" applyBorder="1" applyAlignment="1" applyProtection="1">
      <alignment horizontal="right" vertical="center" wrapText="1" indent="1"/>
    </xf>
    <xf numFmtId="0" fontId="24" fillId="0" borderId="21" xfId="0" applyFont="1" applyFill="1" applyBorder="1" applyAlignment="1" applyProtection="1">
      <alignment horizontal="right" vertical="center" wrapText="1" indent="1"/>
    </xf>
    <xf numFmtId="165" fontId="17" fillId="0" borderId="20" xfId="0" applyNumberFormat="1" applyFont="1" applyFill="1" applyBorder="1" applyAlignment="1" applyProtection="1">
      <alignment horizontal="right" vertical="center" wrapText="1" indent="1"/>
    </xf>
    <xf numFmtId="165" fontId="17" fillId="0" borderId="21" xfId="0" applyNumberFormat="1" applyFont="1" applyFill="1" applyBorder="1" applyAlignment="1" applyProtection="1">
      <alignment horizontal="right" vertical="center" wrapText="1" indent="1"/>
    </xf>
    <xf numFmtId="0" fontId="2" fillId="0" borderId="22" xfId="0" applyFont="1" applyFill="1" applyBorder="1" applyAlignment="1" applyProtection="1">
      <alignment vertical="center" wrapText="1"/>
    </xf>
    <xf numFmtId="168" fontId="3" fillId="2" borderId="13" xfId="0" applyNumberFormat="1" applyFont="1" applyFill="1" applyBorder="1" applyAlignment="1" applyProtection="1">
      <alignment horizontal="left" vertical="center" indent="1"/>
    </xf>
    <xf numFmtId="168" fontId="3" fillId="2" borderId="23" xfId="0" applyNumberFormat="1" applyFont="1" applyFill="1" applyBorder="1" applyAlignment="1" applyProtection="1">
      <alignment horizontal="left" vertical="center" indent="1"/>
    </xf>
    <xf numFmtId="168" fontId="3" fillId="2" borderId="21" xfId="0" applyNumberFormat="1" applyFont="1" applyFill="1" applyBorder="1" applyAlignment="1" applyProtection="1">
      <alignment horizontal="left" vertical="center" indent="1"/>
    </xf>
    <xf numFmtId="0" fontId="7" fillId="0" borderId="0" xfId="0" applyFont="1" applyFill="1" applyBorder="1" applyAlignment="1" applyProtection="1">
      <alignment horizontal="left" vertical="center"/>
    </xf>
    <xf numFmtId="0" fontId="11" fillId="0" borderId="0" xfId="0" applyFont="1" applyAlignment="1" applyProtection="1">
      <alignment horizontal="left" vertical="center" wrapText="1" indent="1"/>
    </xf>
    <xf numFmtId="0" fontId="9" fillId="0" borderId="0" xfId="0" applyFont="1" applyAlignment="1" applyProtection="1">
      <alignment horizontal="left" vertical="center" wrapText="1" indent="1"/>
    </xf>
    <xf numFmtId="0" fontId="10" fillId="0" borderId="0" xfId="0" applyFont="1" applyAlignment="1" applyProtection="1">
      <alignment horizontal="right" vertical="center" wrapText="1" indent="1"/>
    </xf>
    <xf numFmtId="0" fontId="10" fillId="0" borderId="25" xfId="0" applyFont="1" applyBorder="1" applyAlignment="1" applyProtection="1">
      <alignment horizontal="right" vertical="center" wrapText="1" indent="1"/>
    </xf>
    <xf numFmtId="0" fontId="12" fillId="0" borderId="0" xfId="0" applyFont="1" applyBorder="1" applyAlignment="1" applyProtection="1">
      <alignment horizontal="right" vertical="center" wrapText="1" indent="1"/>
    </xf>
    <xf numFmtId="0" fontId="5" fillId="0" borderId="6" xfId="0" applyFont="1" applyBorder="1" applyAlignment="1" applyProtection="1">
      <alignment horizontal="left" vertical="center" wrapText="1" indent="1"/>
    </xf>
    <xf numFmtId="0" fontId="9" fillId="0" borderId="0" xfId="0" applyFont="1" applyBorder="1" applyAlignment="1" applyProtection="1">
      <alignment horizontal="left" vertical="center" wrapText="1" indent="1"/>
    </xf>
    <xf numFmtId="166" fontId="10" fillId="3" borderId="20" xfId="0" applyNumberFormat="1" applyFont="1" applyFill="1" applyBorder="1" applyAlignment="1" applyProtection="1">
      <alignment horizontal="center" vertical="center"/>
    </xf>
    <xf numFmtId="166" fontId="10" fillId="3" borderId="23" xfId="0" applyNumberFormat="1" applyFont="1" applyFill="1" applyBorder="1" applyAlignment="1" applyProtection="1">
      <alignment horizontal="center" vertical="center"/>
    </xf>
    <xf numFmtId="166" fontId="10" fillId="3" borderId="27" xfId="0" applyNumberFormat="1" applyFont="1" applyFill="1" applyBorder="1" applyAlignment="1" applyProtection="1">
      <alignment horizontal="center" vertical="center"/>
    </xf>
    <xf numFmtId="0" fontId="11" fillId="0" borderId="31" xfId="0" applyFont="1" applyFill="1" applyBorder="1" applyAlignment="1" applyProtection="1">
      <alignment horizontal="center" vertical="center"/>
    </xf>
    <xf numFmtId="0" fontId="11" fillId="0" borderId="18" xfId="0" applyFont="1" applyFill="1" applyBorder="1" applyAlignment="1" applyProtection="1">
      <alignment horizontal="center" vertical="center"/>
    </xf>
    <xf numFmtId="0" fontId="11" fillId="0" borderId="28" xfId="0" applyFont="1" applyFill="1" applyBorder="1" applyAlignment="1" applyProtection="1">
      <alignment horizontal="center" vertical="center"/>
    </xf>
    <xf numFmtId="0" fontId="11" fillId="0" borderId="0" xfId="0" applyFont="1" applyFill="1" applyBorder="1" applyAlignment="1" applyProtection="1">
      <alignment horizontal="center" vertical="center"/>
    </xf>
    <xf numFmtId="174" fontId="22" fillId="0" borderId="29" xfId="1" applyNumberFormat="1" applyFont="1" applyFill="1" applyBorder="1" applyAlignment="1" applyProtection="1">
      <alignment horizontal="center" vertical="center"/>
    </xf>
    <xf numFmtId="174" fontId="22" fillId="0" borderId="24" xfId="1" applyNumberFormat="1" applyFont="1" applyFill="1" applyBorder="1" applyAlignment="1" applyProtection="1">
      <alignment horizontal="center" vertical="center"/>
    </xf>
    <xf numFmtId="174" fontId="22" fillId="0" borderId="32" xfId="1" applyNumberFormat="1" applyFont="1" applyFill="1" applyBorder="1" applyAlignment="1" applyProtection="1">
      <alignment horizontal="center" vertical="center"/>
    </xf>
    <xf numFmtId="0" fontId="9" fillId="0" borderId="0" xfId="0" applyFont="1" applyBorder="1" applyAlignment="1" applyProtection="1">
      <alignment horizontal="center" vertical="top" wrapText="1"/>
    </xf>
    <xf numFmtId="0" fontId="9" fillId="0" borderId="0" xfId="0" applyFont="1" applyBorder="1" applyAlignment="1" applyProtection="1">
      <alignment horizontal="center" vertical="top"/>
    </xf>
    <xf numFmtId="0" fontId="9" fillId="0" borderId="0" xfId="0" applyFont="1" applyAlignment="1" applyProtection="1">
      <alignment horizontal="center" wrapText="1"/>
    </xf>
  </cellXfs>
  <cellStyles count="2">
    <cellStyle name="Monétaire" xfId="1" builtinId="4"/>
    <cellStyle name="Normal" xfId="0" builtinId="0"/>
  </cellStyles>
  <dxfs count="0"/>
  <tableStyles count="0" defaultTableStyle="TableStyleMedium2" defaultPivotStyle="PivotStyleLight16"/>
  <colors>
    <mruColors>
      <color rgb="FFE9F6FD"/>
      <color rgb="FFC6E9FA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0</xdr:rowOff>
    </xdr:from>
    <xdr:to>
      <xdr:col>5</xdr:col>
      <xdr:colOff>66675</xdr:colOff>
      <xdr:row>2</xdr:row>
      <xdr:rowOff>0</xdr:rowOff>
    </xdr:to>
    <xdr:pic>
      <xdr:nvPicPr>
        <xdr:cNvPr id="2" name="Picture 2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43025" y="0"/>
          <a:ext cx="659130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495300</xdr:colOff>
      <xdr:row>0</xdr:row>
      <xdr:rowOff>76200</xdr:rowOff>
    </xdr:from>
    <xdr:to>
      <xdr:col>5</xdr:col>
      <xdr:colOff>2161575</xdr:colOff>
      <xdr:row>0</xdr:row>
      <xdr:rowOff>1190625</xdr:rowOff>
    </xdr:to>
    <xdr:pic>
      <xdr:nvPicPr>
        <xdr:cNvPr id="3" name="Imag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819775" y="76200"/>
          <a:ext cx="3266475" cy="11144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1">
    <pageSetUpPr fitToPage="1"/>
  </sheetPr>
  <dimension ref="A1:H49"/>
  <sheetViews>
    <sheetView showGridLines="0" tabSelected="1" showRuler="0" zoomScaleNormal="100" workbookViewId="0">
      <selection activeCell="B2" sqref="B2:F2"/>
    </sheetView>
  </sheetViews>
  <sheetFormatPr baseColWidth="10" defaultColWidth="11.42578125" defaultRowHeight="24.95" customHeight="1" x14ac:dyDescent="0.2"/>
  <cols>
    <col min="1" max="1" width="20.7109375" style="4" customWidth="1"/>
    <col min="2" max="2" width="17.42578125" style="4" customWidth="1"/>
    <col min="3" max="3" width="17.7109375" style="4" customWidth="1"/>
    <col min="4" max="4" width="24" style="4" customWidth="1"/>
    <col min="5" max="5" width="24" style="11" customWidth="1"/>
    <col min="6" max="6" width="35.140625" style="4" customWidth="1"/>
    <col min="7" max="8" width="11.42578125" style="4" hidden="1" customWidth="1"/>
    <col min="9" max="16384" width="11.42578125" style="4"/>
  </cols>
  <sheetData>
    <row r="1" spans="1:6" ht="95.25" customHeight="1" x14ac:dyDescent="0.2">
      <c r="A1" s="52" t="s">
        <v>47</v>
      </c>
      <c r="B1" s="52"/>
      <c r="C1" s="52"/>
      <c r="D1" s="52"/>
      <c r="E1" s="52"/>
      <c r="F1" s="52"/>
    </row>
    <row r="2" spans="1:6" ht="24.95" customHeight="1" x14ac:dyDescent="0.2">
      <c r="A2" s="5" t="s">
        <v>10</v>
      </c>
      <c r="B2" s="53"/>
      <c r="C2" s="54"/>
      <c r="D2" s="54"/>
      <c r="E2" s="54"/>
      <c r="F2" s="55"/>
    </row>
    <row r="3" spans="1:6" ht="5.0999999999999996" customHeight="1" x14ac:dyDescent="0.2">
      <c r="A3" s="6"/>
      <c r="B3" s="7"/>
      <c r="C3" s="7"/>
      <c r="D3" s="76"/>
      <c r="E3" s="76"/>
      <c r="F3" s="76"/>
    </row>
    <row r="4" spans="1:6" ht="66.75" customHeight="1" x14ac:dyDescent="0.2">
      <c r="A4" s="78" t="s">
        <v>35</v>
      </c>
      <c r="B4" s="78"/>
      <c r="C4" s="78"/>
      <c r="D4" s="78"/>
      <c r="E4" s="78"/>
      <c r="F4" s="78"/>
    </row>
    <row r="5" spans="1:6" ht="9.9499999999999993" customHeight="1" x14ac:dyDescent="0.2">
      <c r="A5" s="8"/>
      <c r="B5" s="9"/>
      <c r="C5" s="10"/>
    </row>
    <row r="6" spans="1:6" ht="15" customHeight="1" x14ac:dyDescent="0.2">
      <c r="A6" s="77" t="s">
        <v>9</v>
      </c>
      <c r="B6" s="77"/>
      <c r="C6" s="59" t="s">
        <v>14</v>
      </c>
      <c r="D6" s="59"/>
      <c r="E6" s="59"/>
      <c r="F6" s="59"/>
    </row>
    <row r="7" spans="1:6" ht="15" customHeight="1" x14ac:dyDescent="0.2">
      <c r="A7" s="77" t="s">
        <v>23</v>
      </c>
      <c r="B7" s="77"/>
      <c r="C7" s="59" t="s">
        <v>36</v>
      </c>
      <c r="D7" s="59"/>
      <c r="E7" s="59"/>
      <c r="F7" s="59"/>
    </row>
    <row r="8" spans="1:6" ht="9.9499999999999993" customHeight="1" x14ac:dyDescent="0.2">
      <c r="A8" s="12"/>
      <c r="B8" s="12"/>
      <c r="C8" s="11"/>
      <c r="D8" s="11"/>
      <c r="F8" s="11"/>
    </row>
    <row r="9" spans="1:6" ht="42" customHeight="1" x14ac:dyDescent="0.15">
      <c r="A9" s="79" t="s">
        <v>43</v>
      </c>
      <c r="B9" s="80"/>
      <c r="C9" s="34">
        <v>0</v>
      </c>
      <c r="D9" s="82"/>
      <c r="E9" s="83"/>
      <c r="F9" s="44" t="s">
        <v>44</v>
      </c>
    </row>
    <row r="10" spans="1:6" ht="9.9499999999999993" customHeight="1" x14ac:dyDescent="0.2">
      <c r="A10" s="8"/>
      <c r="B10" s="9"/>
      <c r="C10" s="10"/>
    </row>
    <row r="11" spans="1:6" ht="35.25" customHeight="1" x14ac:dyDescent="0.2">
      <c r="A11" s="81" t="s">
        <v>22</v>
      </c>
      <c r="B11" s="81"/>
      <c r="C11" s="34">
        <v>0</v>
      </c>
      <c r="D11" s="13"/>
      <c r="E11" s="14" t="str">
        <f>IF(C11=0,"AVIS de TAXATION","Déclaration d'impôt")</f>
        <v>AVIS de TAXATION</v>
      </c>
      <c r="F11" s="35"/>
    </row>
    <row r="12" spans="1:6" s="18" customFormat="1" ht="5.0999999999999996" customHeight="1" x14ac:dyDescent="0.2">
      <c r="A12" s="15"/>
      <c r="B12" s="15"/>
      <c r="C12" s="15"/>
      <c r="D12" s="16"/>
      <c r="E12" s="17"/>
    </row>
    <row r="13" spans="1:6" s="18" customFormat="1" ht="57" customHeight="1" x14ac:dyDescent="0.2">
      <c r="A13" s="65" t="s">
        <v>32</v>
      </c>
      <c r="B13" s="66"/>
      <c r="C13" s="67"/>
      <c r="D13" s="19" t="s">
        <v>20</v>
      </c>
      <c r="E13" s="19" t="s">
        <v>21</v>
      </c>
      <c r="F13" s="20" t="s">
        <v>4</v>
      </c>
    </row>
    <row r="14" spans="1:6" s="18" customFormat="1" ht="24.95" customHeight="1" x14ac:dyDescent="0.2">
      <c r="A14" s="21">
        <v>4.91</v>
      </c>
      <c r="B14" s="70" t="s">
        <v>0</v>
      </c>
      <c r="C14" s="71"/>
      <c r="D14" s="36">
        <v>0</v>
      </c>
      <c r="E14" s="36">
        <v>0</v>
      </c>
      <c r="F14" s="22">
        <f>D14+E14</f>
        <v>0</v>
      </c>
    </row>
    <row r="15" spans="1:6" s="18" customFormat="1" ht="27" customHeight="1" x14ac:dyDescent="0.2">
      <c r="A15" s="73" t="s">
        <v>11</v>
      </c>
      <c r="B15" s="74"/>
      <c r="C15" s="75"/>
      <c r="D15" s="46" t="s">
        <v>12</v>
      </c>
      <c r="E15" s="47"/>
      <c r="F15" s="23"/>
    </row>
    <row r="16" spans="1:6" s="18" customFormat="1" ht="24.95" customHeight="1" x14ac:dyDescent="0.2">
      <c r="A16" s="21">
        <v>4.1100000000000003</v>
      </c>
      <c r="B16" s="70" t="s">
        <v>1</v>
      </c>
      <c r="C16" s="71"/>
      <c r="D16" s="36">
        <v>0</v>
      </c>
      <c r="E16" s="36">
        <v>0</v>
      </c>
      <c r="F16" s="22">
        <f>D16+E16</f>
        <v>0</v>
      </c>
    </row>
    <row r="17" spans="1:6" s="18" customFormat="1" ht="24.95" customHeight="1" x14ac:dyDescent="0.2">
      <c r="A17" s="21" t="s">
        <v>17</v>
      </c>
      <c r="B17" s="70" t="s">
        <v>37</v>
      </c>
      <c r="C17" s="71"/>
      <c r="D17" s="36">
        <v>0</v>
      </c>
      <c r="E17" s="36">
        <v>0</v>
      </c>
      <c r="F17" s="42">
        <f>D17+E17</f>
        <v>0</v>
      </c>
    </row>
    <row r="18" spans="1:6" s="18" customFormat="1" ht="24.95" customHeight="1" x14ac:dyDescent="0.2">
      <c r="A18" s="21">
        <v>4.12</v>
      </c>
      <c r="B18" s="70" t="s">
        <v>8</v>
      </c>
      <c r="C18" s="71"/>
      <c r="D18" s="36">
        <v>0</v>
      </c>
      <c r="E18" s="36">
        <v>0</v>
      </c>
      <c r="F18" s="22">
        <f t="shared" ref="F18:F19" si="0">D18+E18</f>
        <v>0</v>
      </c>
    </row>
    <row r="19" spans="1:6" s="18" customFormat="1" ht="24.95" customHeight="1" x14ac:dyDescent="0.2">
      <c r="A19" s="21">
        <v>4.13</v>
      </c>
      <c r="B19" s="70" t="s">
        <v>2</v>
      </c>
      <c r="C19" s="71"/>
      <c r="D19" s="36">
        <v>0</v>
      </c>
      <c r="E19" s="36">
        <v>0</v>
      </c>
      <c r="F19" s="22">
        <f t="shared" si="0"/>
        <v>0</v>
      </c>
    </row>
    <row r="20" spans="1:6" s="18" customFormat="1" ht="24.95" customHeight="1" x14ac:dyDescent="0.2">
      <c r="A20" s="21">
        <v>4.1399999999999997</v>
      </c>
      <c r="B20" s="70" t="s">
        <v>3</v>
      </c>
      <c r="C20" s="71"/>
      <c r="D20" s="36">
        <v>0</v>
      </c>
      <c r="E20" s="36">
        <v>0</v>
      </c>
      <c r="F20" s="22">
        <f>D20+E20</f>
        <v>0</v>
      </c>
    </row>
    <row r="21" spans="1:6" s="18" customFormat="1" ht="24.95" customHeight="1" x14ac:dyDescent="0.2">
      <c r="A21" s="21">
        <v>4.21</v>
      </c>
      <c r="B21" s="70" t="s">
        <v>38</v>
      </c>
      <c r="C21" s="71"/>
      <c r="D21" s="36">
        <v>0</v>
      </c>
      <c r="E21" s="36">
        <v>0</v>
      </c>
      <c r="F21" s="43">
        <f>IF((D21+E21)&gt;30000,((D21+E21)-30000),0)</f>
        <v>0</v>
      </c>
    </row>
    <row r="22" spans="1:6" s="18" customFormat="1" ht="24.95" customHeight="1" x14ac:dyDescent="0.2">
      <c r="A22" s="21">
        <v>4.3099999999999996</v>
      </c>
      <c r="B22" s="70" t="s">
        <v>39</v>
      </c>
      <c r="C22" s="71"/>
      <c r="D22" s="36">
        <v>0</v>
      </c>
      <c r="E22" s="36">
        <v>0</v>
      </c>
      <c r="F22" s="43">
        <f>IF((D22+E22)&gt;15000,((D22+E22)-15000),0)</f>
        <v>0</v>
      </c>
    </row>
    <row r="23" spans="1:6" s="18" customFormat="1" ht="27" customHeight="1" x14ac:dyDescent="0.2">
      <c r="A23" s="73" t="s">
        <v>19</v>
      </c>
      <c r="B23" s="74"/>
      <c r="C23" s="75"/>
      <c r="D23" s="46" t="s">
        <v>13</v>
      </c>
      <c r="E23" s="47"/>
      <c r="F23" s="23"/>
    </row>
    <row r="24" spans="1:6" s="18" customFormat="1" ht="24.95" customHeight="1" x14ac:dyDescent="0.2">
      <c r="A24" s="24">
        <v>7.91</v>
      </c>
      <c r="B24" s="70" t="s">
        <v>40</v>
      </c>
      <c r="C24" s="71"/>
      <c r="D24" s="36">
        <v>0</v>
      </c>
      <c r="E24" s="36">
        <v>0</v>
      </c>
      <c r="F24" s="43">
        <f>IF((D24+E24)&lt;0,0,(D24+E24)*5%)</f>
        <v>0</v>
      </c>
    </row>
    <row r="25" spans="1:6" s="18" customFormat="1" ht="24.95" customHeight="1" x14ac:dyDescent="0.2">
      <c r="A25" s="72"/>
      <c r="B25" s="72"/>
      <c r="C25" s="72"/>
      <c r="D25" s="72"/>
      <c r="E25" s="72"/>
      <c r="F25" s="72"/>
    </row>
    <row r="26" spans="1:6" s="18" customFormat="1" ht="57" customHeight="1" x14ac:dyDescent="0.2">
      <c r="A26" s="65" t="s">
        <v>5</v>
      </c>
      <c r="B26" s="66"/>
      <c r="C26" s="67"/>
      <c r="D26" s="19" t="s">
        <v>20</v>
      </c>
      <c r="E26" s="19" t="s">
        <v>21</v>
      </c>
      <c r="F26" s="20" t="s">
        <v>4</v>
      </c>
    </row>
    <row r="27" spans="1:6" s="18" customFormat="1" ht="35.1" customHeight="1" x14ac:dyDescent="0.2">
      <c r="A27" s="25" t="s">
        <v>6</v>
      </c>
      <c r="B27" s="68" t="s">
        <v>41</v>
      </c>
      <c r="C27" s="69"/>
      <c r="D27" s="36">
        <v>0</v>
      </c>
      <c r="E27" s="36">
        <v>0</v>
      </c>
      <c r="F27" s="43">
        <f>(D27+E27)*0.8</f>
        <v>0</v>
      </c>
    </row>
    <row r="28" spans="1:6" s="18" customFormat="1" ht="35.1" customHeight="1" x14ac:dyDescent="0.2">
      <c r="A28" s="26" t="s">
        <v>7</v>
      </c>
      <c r="B28" s="70" t="s">
        <v>42</v>
      </c>
      <c r="C28" s="71"/>
      <c r="D28" s="36">
        <v>0</v>
      </c>
      <c r="E28" s="36">
        <v>0</v>
      </c>
      <c r="F28" s="43">
        <f>(D28+E28)*5%</f>
        <v>0</v>
      </c>
    </row>
    <row r="29" spans="1:6" s="18" customFormat="1" ht="24.95" customHeight="1" x14ac:dyDescent="0.2">
      <c r="A29" s="72"/>
      <c r="B29" s="72"/>
      <c r="C29" s="72"/>
      <c r="D29" s="72"/>
      <c r="E29" s="72"/>
      <c r="F29" s="72"/>
    </row>
    <row r="30" spans="1:6" s="18" customFormat="1" ht="24.95" customHeight="1" x14ac:dyDescent="0.2">
      <c r="A30" s="63" t="s">
        <v>18</v>
      </c>
      <c r="B30" s="64"/>
      <c r="C30" s="64"/>
      <c r="D30" s="64"/>
      <c r="E30" s="64"/>
      <c r="F30" s="33">
        <f>IF(C9&gt;=2,(C9-1)*-11500,0)</f>
        <v>0</v>
      </c>
    </row>
    <row r="31" spans="1:6" s="18" customFormat="1" ht="24.95" customHeight="1" x14ac:dyDescent="0.2">
      <c r="A31" s="27"/>
      <c r="B31" s="27"/>
      <c r="C31" s="27"/>
      <c r="D31" s="27"/>
      <c r="E31" s="27"/>
      <c r="F31" s="45">
        <f>SUM(F14:F24,F27:F28,F30)-(F17*2)</f>
        <v>0</v>
      </c>
    </row>
    <row r="32" spans="1:6" s="18" customFormat="1" ht="24.95" customHeight="1" x14ac:dyDescent="0.2">
      <c r="A32" s="60" t="str">
        <f>IF(C11=1,"REVENU déterminant pour le tarif:  base déclaration d'impôt","REVENU déterminant pour le tarif:  base AVIS DE TAXATION")</f>
        <v>REVENU déterminant pour le tarif:  base AVIS DE TAXATION</v>
      </c>
      <c r="B32" s="61"/>
      <c r="C32" s="61"/>
      <c r="D32" s="61"/>
      <c r="E32" s="62"/>
      <c r="F32" s="32">
        <f>IF(C11=1,VLOOKUP(SUM(F14+F16-F17+F18+F19+F20+F21+F22+F24,F27:F28,F30),Tarifs!A1:E35,4,4),SUM(F14+F16-F17+F18+F19+F20+F21+F22+F24,F27:F28,F30))</f>
        <v>0</v>
      </c>
    </row>
    <row r="33" spans="1:8" s="18" customFormat="1" ht="24.95" customHeight="1" x14ac:dyDescent="0.2">
      <c r="A33" s="28"/>
      <c r="B33" s="28"/>
      <c r="C33" s="28"/>
      <c r="D33" s="28"/>
      <c r="E33" s="28"/>
      <c r="F33" s="29"/>
    </row>
    <row r="34" spans="1:8" s="18" customFormat="1" ht="38.25" customHeight="1" x14ac:dyDescent="0.2">
      <c r="A34" s="48" t="s">
        <v>33</v>
      </c>
      <c r="B34" s="49"/>
      <c r="C34" s="49"/>
      <c r="D34" s="49"/>
      <c r="E34" s="49"/>
      <c r="F34" s="49"/>
    </row>
    <row r="35" spans="1:8" s="18" customFormat="1" ht="24.95" customHeight="1" x14ac:dyDescent="0.2">
      <c r="A35" s="87" t="s">
        <v>34</v>
      </c>
      <c r="B35" s="88"/>
      <c r="C35" s="88"/>
      <c r="D35" s="56" t="s">
        <v>30</v>
      </c>
      <c r="E35" s="57"/>
      <c r="F35" s="58"/>
    </row>
    <row r="36" spans="1:8" s="18" customFormat="1" ht="24.95" customHeight="1" x14ac:dyDescent="0.2">
      <c r="A36" s="89"/>
      <c r="B36" s="90"/>
      <c r="C36" s="90"/>
      <c r="D36" s="41" t="s">
        <v>24</v>
      </c>
      <c r="E36" s="50"/>
      <c r="F36" s="51"/>
      <c r="G36" s="18">
        <f>IF(E36="Jour entier",1,IF(E36="Demi-jour sans repas",0.45,IF(E36="Demi-jour avec repas",0.55,IF(E36="Demi-jour avec repas et avec sieste",0.65,0))))</f>
        <v>0</v>
      </c>
      <c r="H36" s="18" t="b">
        <f>IF(E36&lt;&gt;0,VLOOKUP($F$32,Tarifs!$A$2:$C$35,3,TRUE)*G36)</f>
        <v>0</v>
      </c>
    </row>
    <row r="37" spans="1:8" s="18" customFormat="1" ht="24.95" customHeight="1" x14ac:dyDescent="0.2">
      <c r="A37" s="89"/>
      <c r="B37" s="90"/>
      <c r="C37" s="90"/>
      <c r="D37" s="41" t="s">
        <v>25</v>
      </c>
      <c r="E37" s="50"/>
      <c r="F37" s="51"/>
      <c r="G37" s="18">
        <f t="shared" ref="G37:G40" si="1">IF(E37="Jour entier",1,IF(E37="Demi-jour sans repas",0.45,IF(E37="Demi-jour avec repas",0.55,IF(E37="Demi-jour avec repas et avec sieste",0.65,0))))</f>
        <v>0</v>
      </c>
      <c r="H37" s="18" t="b">
        <f>IF(E37&lt;&gt;0,VLOOKUP($F$32,Tarifs!$A$2:$C$35,3,TRUE)*G37)</f>
        <v>0</v>
      </c>
    </row>
    <row r="38" spans="1:8" s="18" customFormat="1" ht="24.95" customHeight="1" x14ac:dyDescent="0.2">
      <c r="A38" s="89"/>
      <c r="B38" s="90"/>
      <c r="C38" s="90"/>
      <c r="D38" s="41" t="s">
        <v>26</v>
      </c>
      <c r="E38" s="50"/>
      <c r="F38" s="51"/>
      <c r="G38" s="18">
        <f t="shared" si="1"/>
        <v>0</v>
      </c>
      <c r="H38" s="18" t="b">
        <f>IF(E38&lt;&gt;0,VLOOKUP($F$32,Tarifs!$A$2:$C$35,3,TRUE)*G38)</f>
        <v>0</v>
      </c>
    </row>
    <row r="39" spans="1:8" s="18" customFormat="1" ht="24.95" customHeight="1" x14ac:dyDescent="0.2">
      <c r="A39" s="89"/>
      <c r="B39" s="90"/>
      <c r="C39" s="90"/>
      <c r="D39" s="41" t="s">
        <v>27</v>
      </c>
      <c r="E39" s="50"/>
      <c r="F39" s="51"/>
      <c r="G39" s="18">
        <f t="shared" si="1"/>
        <v>0</v>
      </c>
      <c r="H39" s="18" t="b">
        <f>IF(E39&lt;&gt;0,VLOOKUP($F$32,Tarifs!$A$2:$C$35,3,TRUE)*G39)</f>
        <v>0</v>
      </c>
    </row>
    <row r="40" spans="1:8" ht="24.95" customHeight="1" x14ac:dyDescent="0.2">
      <c r="A40" s="89"/>
      <c r="B40" s="90"/>
      <c r="C40" s="90"/>
      <c r="D40" s="41" t="s">
        <v>28</v>
      </c>
      <c r="E40" s="50"/>
      <c r="F40" s="51"/>
      <c r="G40" s="18">
        <f t="shared" si="1"/>
        <v>0</v>
      </c>
      <c r="H40" s="18" t="b">
        <f>IF(E40&lt;&gt;0,VLOOKUP($F$32,Tarifs!$A$2:$C$35,3,TRUE)*G40)</f>
        <v>0</v>
      </c>
    </row>
    <row r="41" spans="1:8" s="18" customFormat="1" ht="5.0999999999999996" customHeight="1" x14ac:dyDescent="0.2">
      <c r="A41" s="89"/>
      <c r="B41" s="90"/>
      <c r="C41" s="90"/>
      <c r="D41" s="30"/>
      <c r="E41" s="30"/>
      <c r="F41" s="31"/>
    </row>
    <row r="42" spans="1:8" s="18" customFormat="1" ht="24.6" customHeight="1" x14ac:dyDescent="0.2">
      <c r="A42" s="89"/>
      <c r="B42" s="90"/>
      <c r="C42" s="90"/>
      <c r="D42" s="84" t="s">
        <v>31</v>
      </c>
      <c r="E42" s="85"/>
      <c r="F42" s="86"/>
    </row>
    <row r="43" spans="1:8" s="18" customFormat="1" ht="24.6" customHeight="1" x14ac:dyDescent="0.2">
      <c r="A43" s="89"/>
      <c r="B43" s="90"/>
      <c r="C43" s="90"/>
      <c r="D43" s="91" t="str">
        <f>IF(SUM(G36:G40)=0,"xx",SUM(H36:H40))</f>
        <v>xx</v>
      </c>
      <c r="E43" s="92"/>
      <c r="F43" s="93"/>
    </row>
    <row r="44" spans="1:8" s="18" customFormat="1" ht="5.0999999999999996" customHeight="1" x14ac:dyDescent="0.2">
      <c r="A44" s="37"/>
      <c r="B44" s="38"/>
      <c r="C44" s="38"/>
      <c r="D44" s="39"/>
      <c r="E44" s="39"/>
      <c r="F44" s="40"/>
    </row>
    <row r="45" spans="1:8" ht="12" customHeight="1" x14ac:dyDescent="0.2"/>
    <row r="46" spans="1:8" ht="12.75" customHeight="1" x14ac:dyDescent="0.2">
      <c r="A46" s="94" t="s">
        <v>46</v>
      </c>
      <c r="B46" s="95"/>
      <c r="C46" s="95"/>
      <c r="D46" s="95"/>
      <c r="E46" s="95"/>
      <c r="F46" s="95"/>
    </row>
    <row r="47" spans="1:8" ht="12.75" customHeight="1" x14ac:dyDescent="0.2">
      <c r="A47" s="96" t="s">
        <v>45</v>
      </c>
      <c r="B47" s="96"/>
      <c r="C47" s="96"/>
      <c r="D47" s="96"/>
      <c r="E47" s="96"/>
      <c r="F47" s="96"/>
    </row>
    <row r="48" spans="1:8" ht="24.75" customHeight="1" x14ac:dyDescent="0.2">
      <c r="A48" s="96"/>
      <c r="B48" s="96"/>
      <c r="C48" s="96"/>
      <c r="D48" s="96"/>
      <c r="E48" s="96"/>
      <c r="F48" s="96"/>
    </row>
    <row r="49" ht="36" customHeight="1" x14ac:dyDescent="0.2"/>
  </sheetData>
  <sheetProtection algorithmName="SHA-512" hashValue="OgEgNS9IFn2ca+xKtqd/wI2mphlhUVDJsGfyR6k5oGXcHtuC61BZSncV1LIdI18i9dfzJdY4cK++x9VsicLxNA==" saltValue="4Eqmc69hCDQp5wPbpiIbVw==" spinCount="100000" sheet="1" selectLockedCells="1"/>
  <customSheetViews>
    <customSheetView guid="{08F49758-B87A-4A09-8F8A-31078333D653}" showGridLines="0" fitToPage="1" printArea="1" showRuler="0" topLeftCell="A25">
      <selection activeCell="H37" sqref="H37"/>
      <pageMargins left="0.39370078740157483" right="0.39370078740157483" top="0.39370078740157483" bottom="0.39370078740157483" header="0.27559055118110237" footer="0.27559055118110237"/>
      <printOptions horizontalCentered="1" verticalCentered="1"/>
      <pageSetup paperSize="9" scale="64" orientation="portrait" r:id="rId1"/>
      <headerFooter alignWithMargins="0"/>
    </customSheetView>
  </customSheetViews>
  <mergeCells count="44">
    <mergeCell ref="D42:F42"/>
    <mergeCell ref="A35:C43"/>
    <mergeCell ref="D43:F43"/>
    <mergeCell ref="A46:F46"/>
    <mergeCell ref="A47:F48"/>
    <mergeCell ref="E39:F39"/>
    <mergeCell ref="E40:F40"/>
    <mergeCell ref="B22:C22"/>
    <mergeCell ref="D3:F3"/>
    <mergeCell ref="A7:B7"/>
    <mergeCell ref="B19:C19"/>
    <mergeCell ref="B20:C20"/>
    <mergeCell ref="A4:F4"/>
    <mergeCell ref="A15:C15"/>
    <mergeCell ref="D15:E15"/>
    <mergeCell ref="A9:B9"/>
    <mergeCell ref="A11:B11"/>
    <mergeCell ref="D9:E9"/>
    <mergeCell ref="B17:C17"/>
    <mergeCell ref="C6:F6"/>
    <mergeCell ref="A6:B6"/>
    <mergeCell ref="B16:C16"/>
    <mergeCell ref="B18:C18"/>
    <mergeCell ref="A1:F1"/>
    <mergeCell ref="B2:F2"/>
    <mergeCell ref="D35:F35"/>
    <mergeCell ref="C7:F7"/>
    <mergeCell ref="A32:E32"/>
    <mergeCell ref="A30:E30"/>
    <mergeCell ref="A26:C26"/>
    <mergeCell ref="B27:C27"/>
    <mergeCell ref="B28:C28"/>
    <mergeCell ref="A29:F29"/>
    <mergeCell ref="B24:C24"/>
    <mergeCell ref="A25:F25"/>
    <mergeCell ref="B21:C21"/>
    <mergeCell ref="A13:C13"/>
    <mergeCell ref="A23:C23"/>
    <mergeCell ref="B14:C14"/>
    <mergeCell ref="D23:E23"/>
    <mergeCell ref="A34:F34"/>
    <mergeCell ref="E36:F36"/>
    <mergeCell ref="E37:F37"/>
    <mergeCell ref="E38:F38"/>
  </mergeCells>
  <phoneticPr fontId="21" type="noConversion"/>
  <dataValidations count="1">
    <dataValidation type="list" allowBlank="1" showInputMessage="1" showErrorMessage="1" sqref="E36:E40 F37:F40">
      <formula1>"Jour entier,Demi-jour sans repas,Demi-jour avec repas,Demi-jour avec repas et avec sieste"</formula1>
    </dataValidation>
  </dataValidations>
  <printOptions horizontalCentered="1" verticalCentered="1"/>
  <pageMargins left="0.39370078740157483" right="0.39370078740157483" top="0.39370078740157483" bottom="0.39370078740157483" header="0.27559055118110237" footer="0.27559055118110237"/>
  <pageSetup paperSize="9" scale="64" orientation="portrait" r:id="rId2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2"/>
  <dimension ref="A1:F35"/>
  <sheetViews>
    <sheetView workbookViewId="0">
      <selection activeCell="B40" sqref="B40"/>
    </sheetView>
  </sheetViews>
  <sheetFormatPr baseColWidth="10" defaultRowHeight="12.75" x14ac:dyDescent="0.2"/>
  <cols>
    <col min="1" max="1" width="12.42578125" bestFit="1" customWidth="1"/>
    <col min="2" max="2" width="14.28515625" bestFit="1" customWidth="1"/>
    <col min="3" max="3" width="20" bestFit="1" customWidth="1"/>
    <col min="4" max="4" width="11.5703125" bestFit="1" customWidth="1"/>
    <col min="5" max="5" width="14.28515625" customWidth="1"/>
    <col min="6" max="6" width="17" bestFit="1" customWidth="1"/>
  </cols>
  <sheetData>
    <row r="1" spans="1:6" ht="15" x14ac:dyDescent="0.25">
      <c r="A1" s="1" t="s">
        <v>15</v>
      </c>
      <c r="B1" s="1" t="s">
        <v>16</v>
      </c>
      <c r="C1" s="1" t="s">
        <v>29</v>
      </c>
      <c r="D1" s="1"/>
      <c r="E1" s="1"/>
      <c r="F1" s="1"/>
    </row>
    <row r="2" spans="1:6" x14ac:dyDescent="0.2">
      <c r="A2" s="2">
        <v>-200000</v>
      </c>
      <c r="B2" s="2">
        <v>40000</v>
      </c>
      <c r="C2" s="3">
        <v>18</v>
      </c>
      <c r="D2" s="2">
        <v>40001</v>
      </c>
      <c r="E2" s="2">
        <v>43999</v>
      </c>
      <c r="F2" s="3"/>
    </row>
    <row r="3" spans="1:6" x14ac:dyDescent="0.2">
      <c r="A3" s="2">
        <v>40001</v>
      </c>
      <c r="B3" s="2">
        <v>43999</v>
      </c>
      <c r="C3" s="3">
        <v>18</v>
      </c>
      <c r="D3" s="2">
        <v>44000</v>
      </c>
      <c r="E3" s="2">
        <v>47999</v>
      </c>
      <c r="F3" s="3"/>
    </row>
    <row r="4" spans="1:6" x14ac:dyDescent="0.2">
      <c r="A4" s="2">
        <v>44000</v>
      </c>
      <c r="B4" s="2">
        <v>47999</v>
      </c>
      <c r="C4" s="3">
        <v>18</v>
      </c>
      <c r="D4" s="2">
        <v>48000</v>
      </c>
      <c r="E4" s="2">
        <v>51999</v>
      </c>
      <c r="F4" s="3"/>
    </row>
    <row r="5" spans="1:6" x14ac:dyDescent="0.2">
      <c r="A5" s="2">
        <v>48000</v>
      </c>
      <c r="B5" s="2">
        <v>51999</v>
      </c>
      <c r="C5" s="3">
        <v>18</v>
      </c>
      <c r="D5" s="2">
        <v>52000</v>
      </c>
      <c r="E5" s="2">
        <v>55999</v>
      </c>
      <c r="F5" s="3"/>
    </row>
    <row r="6" spans="1:6" x14ac:dyDescent="0.2">
      <c r="A6" s="2">
        <v>52000</v>
      </c>
      <c r="B6" s="2">
        <v>55999</v>
      </c>
      <c r="C6" s="3">
        <v>18</v>
      </c>
      <c r="D6" s="2">
        <v>56000</v>
      </c>
      <c r="E6" s="2">
        <v>59999</v>
      </c>
      <c r="F6" s="3"/>
    </row>
    <row r="7" spans="1:6" x14ac:dyDescent="0.2">
      <c r="A7" s="2">
        <v>56000</v>
      </c>
      <c r="B7" s="2">
        <v>59999</v>
      </c>
      <c r="C7" s="3">
        <v>18</v>
      </c>
      <c r="D7" s="2">
        <v>60000</v>
      </c>
      <c r="E7" s="2">
        <v>63999</v>
      </c>
      <c r="F7" s="3"/>
    </row>
    <row r="8" spans="1:6" x14ac:dyDescent="0.2">
      <c r="A8" s="2">
        <v>60000</v>
      </c>
      <c r="B8" s="2">
        <v>63999</v>
      </c>
      <c r="C8" s="3">
        <v>18</v>
      </c>
      <c r="D8" s="2">
        <v>64000</v>
      </c>
      <c r="E8" s="2">
        <v>67999</v>
      </c>
      <c r="F8" s="3"/>
    </row>
    <row r="9" spans="1:6" x14ac:dyDescent="0.2">
      <c r="A9" s="2">
        <v>64000</v>
      </c>
      <c r="B9" s="2">
        <v>67999</v>
      </c>
      <c r="C9" s="3">
        <v>18</v>
      </c>
      <c r="D9" s="2">
        <v>68000</v>
      </c>
      <c r="E9" s="2">
        <v>71999</v>
      </c>
      <c r="F9" s="3"/>
    </row>
    <row r="10" spans="1:6" x14ac:dyDescent="0.2">
      <c r="A10" s="2">
        <v>68000</v>
      </c>
      <c r="B10" s="2">
        <v>71999</v>
      </c>
      <c r="C10" s="3">
        <v>18.350000000000001</v>
      </c>
      <c r="D10" s="2">
        <v>72000</v>
      </c>
      <c r="E10" s="2">
        <v>75999</v>
      </c>
      <c r="F10" s="3"/>
    </row>
    <row r="11" spans="1:6" x14ac:dyDescent="0.2">
      <c r="A11" s="2">
        <v>72000</v>
      </c>
      <c r="B11" s="2">
        <v>75999</v>
      </c>
      <c r="C11" s="3">
        <v>21.45</v>
      </c>
      <c r="D11" s="2">
        <v>76000</v>
      </c>
      <c r="E11" s="2">
        <v>79999</v>
      </c>
      <c r="F11" s="3"/>
    </row>
    <row r="12" spans="1:6" x14ac:dyDescent="0.2">
      <c r="A12" s="2">
        <v>76000</v>
      </c>
      <c r="B12" s="2">
        <v>79999</v>
      </c>
      <c r="C12" s="3">
        <v>25.35</v>
      </c>
      <c r="D12" s="2">
        <v>80000</v>
      </c>
      <c r="E12" s="2">
        <v>83999</v>
      </c>
      <c r="F12" s="3"/>
    </row>
    <row r="13" spans="1:6" x14ac:dyDescent="0.2">
      <c r="A13" s="2">
        <v>80000</v>
      </c>
      <c r="B13" s="2">
        <v>83999</v>
      </c>
      <c r="C13" s="3">
        <v>29.4</v>
      </c>
      <c r="D13" s="2">
        <v>84000</v>
      </c>
      <c r="E13" s="2">
        <v>87999</v>
      </c>
      <c r="F13" s="3"/>
    </row>
    <row r="14" spans="1:6" x14ac:dyDescent="0.2">
      <c r="A14" s="2">
        <v>84000</v>
      </c>
      <c r="B14" s="2">
        <v>87999</v>
      </c>
      <c r="C14" s="3">
        <v>33.200000000000003</v>
      </c>
      <c r="D14" s="2">
        <v>88000</v>
      </c>
      <c r="E14" s="2">
        <v>91999</v>
      </c>
      <c r="F14" s="3"/>
    </row>
    <row r="15" spans="1:6" x14ac:dyDescent="0.2">
      <c r="A15" s="2">
        <v>88000</v>
      </c>
      <c r="B15" s="2">
        <v>91999</v>
      </c>
      <c r="C15" s="3">
        <v>36.950000000000003</v>
      </c>
      <c r="D15" s="2">
        <v>92000</v>
      </c>
      <c r="E15" s="2">
        <v>95999</v>
      </c>
      <c r="F15" s="3"/>
    </row>
    <row r="16" spans="1:6" x14ac:dyDescent="0.2">
      <c r="A16" s="2">
        <v>92000</v>
      </c>
      <c r="B16" s="2">
        <v>95999</v>
      </c>
      <c r="C16" s="3">
        <v>40.549999999999997</v>
      </c>
      <c r="D16" s="2">
        <v>96000</v>
      </c>
      <c r="E16" s="2">
        <v>99999</v>
      </c>
      <c r="F16" s="3"/>
    </row>
    <row r="17" spans="1:6" x14ac:dyDescent="0.2">
      <c r="A17" s="2">
        <v>96000</v>
      </c>
      <c r="B17" s="2">
        <v>99999</v>
      </c>
      <c r="C17" s="3">
        <v>43.9</v>
      </c>
      <c r="D17" s="2">
        <v>100000</v>
      </c>
      <c r="E17" s="2">
        <v>102999</v>
      </c>
      <c r="F17" s="2"/>
    </row>
    <row r="18" spans="1:6" x14ac:dyDescent="0.2">
      <c r="A18" s="2">
        <v>100000</v>
      </c>
      <c r="B18" s="2">
        <v>102999</v>
      </c>
      <c r="C18" s="3">
        <v>47</v>
      </c>
      <c r="D18" s="2">
        <v>103000</v>
      </c>
      <c r="E18" s="2">
        <v>105999</v>
      </c>
      <c r="F18" s="2"/>
    </row>
    <row r="19" spans="1:6" x14ac:dyDescent="0.2">
      <c r="A19" s="2">
        <v>103000</v>
      </c>
      <c r="B19" s="2">
        <v>105999</v>
      </c>
      <c r="C19" s="3">
        <v>50.1</v>
      </c>
      <c r="D19" s="2">
        <v>106000</v>
      </c>
      <c r="E19" s="2">
        <v>108999</v>
      </c>
      <c r="F19" s="2"/>
    </row>
    <row r="20" spans="1:6" x14ac:dyDescent="0.2">
      <c r="A20" s="2">
        <v>106000</v>
      </c>
      <c r="B20" s="2">
        <v>108999</v>
      </c>
      <c r="C20" s="3">
        <v>52.8</v>
      </c>
      <c r="D20" s="2">
        <v>109000</v>
      </c>
      <c r="E20" s="2">
        <v>111999</v>
      </c>
      <c r="F20" s="2"/>
    </row>
    <row r="21" spans="1:6" x14ac:dyDescent="0.2">
      <c r="A21" s="2">
        <v>109000</v>
      </c>
      <c r="B21" s="2">
        <v>111999</v>
      </c>
      <c r="C21" s="3">
        <v>55.05</v>
      </c>
      <c r="D21" s="2">
        <v>112000</v>
      </c>
      <c r="E21" s="2">
        <v>114999</v>
      </c>
      <c r="F21" s="2"/>
    </row>
    <row r="22" spans="1:6" x14ac:dyDescent="0.2">
      <c r="A22" s="2">
        <v>112000</v>
      </c>
      <c r="B22" s="2">
        <v>114999</v>
      </c>
      <c r="C22" s="3">
        <v>57.05</v>
      </c>
      <c r="D22" s="2">
        <v>115000</v>
      </c>
      <c r="E22" s="2">
        <v>117999</v>
      </c>
      <c r="F22" s="2"/>
    </row>
    <row r="23" spans="1:6" x14ac:dyDescent="0.2">
      <c r="A23" s="2">
        <v>115000</v>
      </c>
      <c r="B23" s="2">
        <v>117999</v>
      </c>
      <c r="C23" s="3">
        <v>52.8</v>
      </c>
      <c r="D23" s="2">
        <v>118000</v>
      </c>
      <c r="E23" s="2">
        <v>120999</v>
      </c>
      <c r="F23" s="2"/>
    </row>
    <row r="24" spans="1:6" x14ac:dyDescent="0.2">
      <c r="A24" s="2">
        <v>118000</v>
      </c>
      <c r="B24" s="2">
        <v>120999</v>
      </c>
      <c r="C24" s="3">
        <v>60.6</v>
      </c>
      <c r="D24" s="2">
        <v>121000</v>
      </c>
      <c r="E24" s="2">
        <v>123999</v>
      </c>
      <c r="F24" s="2"/>
    </row>
    <row r="25" spans="1:6" x14ac:dyDescent="0.2">
      <c r="A25" s="2">
        <v>121000</v>
      </c>
      <c r="B25" s="2">
        <v>123999</v>
      </c>
      <c r="C25" s="3">
        <v>62.4</v>
      </c>
      <c r="D25" s="2">
        <v>124000</v>
      </c>
      <c r="E25" s="2">
        <v>126999</v>
      </c>
      <c r="F25" s="2"/>
    </row>
    <row r="26" spans="1:6" x14ac:dyDescent="0.2">
      <c r="A26" s="2">
        <v>124000</v>
      </c>
      <c r="B26" s="2">
        <v>126999</v>
      </c>
      <c r="C26" s="3">
        <v>64.150000000000006</v>
      </c>
      <c r="D26" s="2">
        <v>127000</v>
      </c>
      <c r="E26" s="2">
        <v>129999</v>
      </c>
      <c r="F26" s="2"/>
    </row>
    <row r="27" spans="1:6" x14ac:dyDescent="0.2">
      <c r="A27" s="2">
        <v>127000</v>
      </c>
      <c r="B27" s="2">
        <v>129999</v>
      </c>
      <c r="C27" s="3">
        <v>65.95</v>
      </c>
      <c r="D27" s="2">
        <v>130000</v>
      </c>
      <c r="E27" s="2">
        <v>132999</v>
      </c>
      <c r="F27" s="2"/>
    </row>
    <row r="28" spans="1:6" x14ac:dyDescent="0.2">
      <c r="A28" s="2">
        <v>130000</v>
      </c>
      <c r="B28" s="2">
        <v>132999</v>
      </c>
      <c r="C28" s="3">
        <v>67.75</v>
      </c>
      <c r="D28" s="2">
        <v>133000</v>
      </c>
      <c r="E28" s="2">
        <v>135999</v>
      </c>
      <c r="F28" s="2"/>
    </row>
    <row r="29" spans="1:6" x14ac:dyDescent="0.2">
      <c r="A29" s="2">
        <v>133000</v>
      </c>
      <c r="B29" s="2">
        <v>135999</v>
      </c>
      <c r="C29" s="3">
        <v>69.400000000000006</v>
      </c>
      <c r="D29" s="2">
        <v>136000</v>
      </c>
      <c r="E29" s="2">
        <v>138999</v>
      </c>
      <c r="F29" s="2"/>
    </row>
    <row r="30" spans="1:6" x14ac:dyDescent="0.2">
      <c r="A30" s="2">
        <v>136000</v>
      </c>
      <c r="B30" s="2">
        <v>138999</v>
      </c>
      <c r="C30" s="3">
        <v>70.95</v>
      </c>
      <c r="D30" s="2">
        <v>139000</v>
      </c>
      <c r="E30" s="2">
        <v>141999</v>
      </c>
      <c r="F30" s="2"/>
    </row>
    <row r="31" spans="1:6" x14ac:dyDescent="0.2">
      <c r="A31" s="2">
        <v>139000</v>
      </c>
      <c r="B31" s="2">
        <v>141999</v>
      </c>
      <c r="C31" s="3">
        <v>72.400000000000006</v>
      </c>
      <c r="D31" s="2">
        <v>142000</v>
      </c>
      <c r="E31" s="2">
        <v>144999</v>
      </c>
      <c r="F31" s="2"/>
    </row>
    <row r="32" spans="1:6" x14ac:dyDescent="0.2">
      <c r="A32" s="2">
        <v>142000</v>
      </c>
      <c r="B32" s="2">
        <v>144999</v>
      </c>
      <c r="C32" s="3">
        <v>43.8</v>
      </c>
      <c r="D32" s="2">
        <v>145000</v>
      </c>
      <c r="E32" s="2">
        <v>147999</v>
      </c>
      <c r="F32" s="2"/>
    </row>
    <row r="33" spans="1:6" x14ac:dyDescent="0.2">
      <c r="A33" s="2">
        <v>145000</v>
      </c>
      <c r="B33" s="2">
        <v>147999</v>
      </c>
      <c r="C33" s="3">
        <v>75.150000000000006</v>
      </c>
      <c r="D33" s="2">
        <v>148000</v>
      </c>
      <c r="E33" s="2">
        <v>149999</v>
      </c>
      <c r="F33" s="2"/>
    </row>
    <row r="34" spans="1:6" x14ac:dyDescent="0.2">
      <c r="A34" s="2">
        <v>148000</v>
      </c>
      <c r="B34" s="2">
        <v>149999</v>
      </c>
      <c r="C34" s="3">
        <v>76.3</v>
      </c>
      <c r="D34" s="2">
        <v>150000</v>
      </c>
      <c r="E34" s="2">
        <v>10000000</v>
      </c>
      <c r="F34" s="2"/>
    </row>
    <row r="35" spans="1:6" x14ac:dyDescent="0.2">
      <c r="A35" s="2">
        <v>150000</v>
      </c>
      <c r="B35" s="2">
        <v>10000000</v>
      </c>
      <c r="C35" s="3">
        <v>77.2</v>
      </c>
      <c r="D35" s="2">
        <v>150000</v>
      </c>
      <c r="E35" s="2">
        <v>10000000</v>
      </c>
      <c r="F35" s="2"/>
    </row>
  </sheetData>
  <customSheetViews>
    <customSheetView guid="{08F49758-B87A-4A09-8F8A-31078333D653}" state="hidden">
      <selection activeCell="E31" sqref="E31"/>
      <pageMargins left="0.7" right="0.7" top="0.75" bottom="0.75" header="0.3" footer="0.3"/>
    </customSheetView>
  </customSheetView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2</vt:i4>
      </vt:variant>
      <vt:variant>
        <vt:lpstr>Plages nommées</vt:lpstr>
      </vt:variant>
      <vt:variant>
        <vt:i4>1</vt:i4>
      </vt:variant>
    </vt:vector>
  </HeadingPairs>
  <TitlesOfParts>
    <vt:vector size="3" baseType="lpstr">
      <vt:lpstr>Calcul du tarif</vt:lpstr>
      <vt:lpstr>Tarifs</vt:lpstr>
      <vt:lpstr>'Calcul du tarif'!Zone_d_impression</vt:lpstr>
    </vt:vector>
  </TitlesOfParts>
  <Company>EPFL, CH-1015 Lausanne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Association mamans de jour</dc:creator>
  <cp:lastModifiedBy>Jaggi Philippe</cp:lastModifiedBy>
  <cp:lastPrinted>2021-06-09T14:54:08Z</cp:lastPrinted>
  <dcterms:created xsi:type="dcterms:W3CDTF">1999-11-16T12:08:08Z</dcterms:created>
  <dcterms:modified xsi:type="dcterms:W3CDTF">2021-06-24T09:19:03Z</dcterms:modified>
</cp:coreProperties>
</file>