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_AES_admin\2 Inscriptions\AES 2020-2021\Tarification\"/>
    </mc:Choice>
  </mc:AlternateContent>
  <bookViews>
    <workbookView xWindow="0" yWindow="0" windowWidth="28800" windowHeight="12435"/>
  </bookViews>
  <sheets>
    <sheet name="Calcul du tarif" sheetId="7" r:id="rId1"/>
    <sheet name="Feuil1" sheetId="17" state="hidden" r:id="rId2"/>
  </sheets>
  <definedNames>
    <definedName name="_xlnm.Print_Area" localSheetId="0">'Calcul du tarif'!$A$1:$F$40</definedName>
  </definedNames>
  <calcPr calcId="162913"/>
</workbook>
</file>

<file path=xl/calcChain.xml><?xml version="1.0" encoding="utf-8"?>
<calcChain xmlns="http://schemas.openxmlformats.org/spreadsheetml/2006/main">
  <c r="F17" i="7" l="1"/>
  <c r="F22" i="7" l="1"/>
  <c r="E3" i="17"/>
  <c r="F3" i="17"/>
  <c r="E4" i="17"/>
  <c r="F4" i="17"/>
  <c r="E5" i="17"/>
  <c r="F5" i="17"/>
  <c r="E6" i="17"/>
  <c r="F6" i="17"/>
  <c r="E7" i="17"/>
  <c r="F7" i="17"/>
  <c r="E8" i="17"/>
  <c r="F8" i="17"/>
  <c r="E9" i="17"/>
  <c r="F9" i="17"/>
  <c r="E10" i="17"/>
  <c r="F10" i="17"/>
  <c r="E11" i="17"/>
  <c r="F11" i="17"/>
  <c r="E12" i="17"/>
  <c r="F12" i="17"/>
  <c r="E13" i="17"/>
  <c r="F13" i="17"/>
  <c r="E14" i="17"/>
  <c r="F14" i="17"/>
  <c r="E15" i="17"/>
  <c r="F15" i="17"/>
  <c r="F2" i="17"/>
  <c r="E2" i="17"/>
  <c r="E11" i="7" l="1"/>
  <c r="A32" i="7" l="1"/>
  <c r="F14" i="7"/>
  <c r="F24" i="7" l="1"/>
  <c r="F30" i="7" l="1"/>
  <c r="F28" i="7" l="1"/>
  <c r="F27" i="7"/>
  <c r="F21" i="7"/>
  <c r="F20" i="7"/>
  <c r="F19" i="7"/>
  <c r="F18" i="7"/>
  <c r="F16" i="7"/>
  <c r="F32" i="7" s="1"/>
  <c r="F36" i="7" l="1"/>
  <c r="F31" i="7"/>
  <c r="D36" i="7" l="1"/>
</calcChain>
</file>

<file path=xl/sharedStrings.xml><?xml version="1.0" encoding="utf-8"?>
<sst xmlns="http://schemas.openxmlformats.org/spreadsheetml/2006/main" count="48" uniqueCount="44">
  <si>
    <t>Revenu net</t>
  </si>
  <si>
    <t>Caisse-maladie et accidents</t>
  </si>
  <si>
    <t>Primes prévoyance liée 3a</t>
  </si>
  <si>
    <t>2ème pilier, caisse de pension</t>
  </si>
  <si>
    <t>Montants pris en compte dans le calcul du revenu déterminant</t>
  </si>
  <si>
    <t>Personnes imposées à la source</t>
  </si>
  <si>
    <t>Revenu brut soumis à l'impôt</t>
  </si>
  <si>
    <t>Fortune imposable</t>
  </si>
  <si>
    <t>pris en compte à 80%</t>
  </si>
  <si>
    <t>Autres primes et cotisations</t>
  </si>
  <si>
    <t>familles mariées ou monoparentales</t>
  </si>
  <si>
    <t>Tarif à payer pour les parents</t>
  </si>
  <si>
    <t>Famille:</t>
  </si>
  <si>
    <t>TARIF PAR ENFANT</t>
  </si>
  <si>
    <t>A rajouter les postes suivants:</t>
  </si>
  <si>
    <t>(mettre les valeurs en positif)</t>
  </si>
  <si>
    <t>(seulement les montants positifs)</t>
  </si>
  <si>
    <t>Nombre d'enfants à charge</t>
  </si>
  <si>
    <t>remplir la première colonne en fonction des données de l'avis de taxation ou de la déclaration d'impôt</t>
  </si>
  <si>
    <t>remplir les deux colonnes en fonction des données de l'avis de taxation ou de la déclaration d'impôt</t>
  </si>
  <si>
    <t>Fortune imposable
(un vingtième soit 5%)</t>
  </si>
  <si>
    <t>RDETLimInf</t>
  </si>
  <si>
    <t>RDetLimSup</t>
  </si>
  <si>
    <t>TarifEEAT_2</t>
  </si>
  <si>
    <t>TarifEPAT_2</t>
  </si>
  <si>
    <t>code 4.115</t>
  </si>
  <si>
    <t>Réduction de prime</t>
  </si>
  <si>
    <t>Dettes privées 
(part &gt; CHF 30'000.00)</t>
  </si>
  <si>
    <t>Frais d'immeubles privés 
(part &gt; CHF 15'000.00)</t>
  </si>
  <si>
    <t>Déduction enfant(s) à charge (- CHF 11'500.00 par enfant, dès le 2e enfant à charge)</t>
  </si>
  <si>
    <t>A rajouter la "fortune imposable" (¹ revenu)</t>
  </si>
  <si>
    <r>
      <t>1</t>
    </r>
    <r>
      <rPr>
        <b/>
        <vertAlign val="superscript"/>
        <sz val="11"/>
        <rFont val="Calibri"/>
        <family val="2"/>
        <scheme val="minor"/>
      </rPr>
      <t>er</t>
    </r>
    <r>
      <rPr>
        <b/>
        <sz val="11"/>
        <rFont val="Calibri"/>
        <family val="2"/>
        <scheme val="minor"/>
      </rPr>
      <t xml:space="preserve"> avis de taxation</t>
    </r>
  </si>
  <si>
    <r>
      <t>2</t>
    </r>
    <r>
      <rPr>
        <b/>
        <vertAlign val="superscript"/>
        <sz val="11"/>
        <rFont val="Calibri"/>
        <family val="2"/>
        <scheme val="minor"/>
      </rPr>
      <t>e</t>
    </r>
    <r>
      <rPr>
        <b/>
        <sz val="11"/>
        <rFont val="Calibri"/>
        <family val="2"/>
        <scheme val="minor"/>
      </rPr>
      <t xml:space="preserve"> avis de taxation</t>
    </r>
  </si>
  <si>
    <r>
      <t>Si l'avis de taxation n'est pas disponible,
utiliser la déclaration d'impôt, inscrire "1"</t>
    </r>
    <r>
      <rPr>
        <sz val="9"/>
        <rFont val="Wingdings"/>
        <charset val="2"/>
      </rPr>
      <t>à</t>
    </r>
  </si>
  <si>
    <t>Calcul du tarif de l'accueil extrascolaire</t>
  </si>
  <si>
    <t>L’avis de taxation à produire est celui notifié l’année précédant l’année durant laquelle l’enfant est placé (soit l'avis de taxation 2018 pour déterminer le tarif de l'année scolaire 2020-2021). Si celui-ci n’est pas disponible, les parents produisent, à titre provisoire, leur dernière déclaration d’impôt y relative (déclaration 2018). Le tarif appliqué provisoirement est alors majoré d'un échelon. Dès réception de l'avis de taxation, le tarif définitif est alors appliqué avec effet rétroactif au 1er août de l’année scolaire en cours.</t>
  </si>
  <si>
    <t>familles en concubinage</t>
  </si>
  <si>
    <r>
      <rPr>
        <sz val="10"/>
        <rFont val="Wingdings"/>
        <charset val="2"/>
      </rPr>
      <t>à</t>
    </r>
    <r>
      <rPr>
        <i/>
        <sz val="10"/>
        <rFont val="Calibri"/>
        <family val="2"/>
      </rPr>
      <t xml:space="preserve"> Inscrire le nombre</t>
    </r>
    <r>
      <rPr>
        <i/>
        <sz val="10"/>
        <rFont val="Calibri"/>
        <family val="2"/>
      </rPr>
      <t xml:space="preserve">d'enfant(s) à charge </t>
    </r>
  </si>
  <si>
    <t>FritaxEEAT_2</t>
  </si>
  <si>
    <t>FritaxEPAT_2</t>
  </si>
  <si>
    <t>Un émolument unique de CHF 50.00 par enfant est facturé aux parents à l'ouverture de chaque nouveau dossier.
'Les frais de repas (CHF 8.00) ne sont pas compris dans le tarif.</t>
  </si>
  <si>
    <t>Ces tarifs sont applicables aux enfants domiciliés dans la commune de Fribourg. Pour les enfants domiciliés hors commune, le tarif maximum est appliqué et une subvention peut être demandée à la commune de domicile.</t>
  </si>
  <si>
    <t>Ce tableau n'a qu'une valeur indicative.
Le tarif définitif est calculé par le secrétariat de l'accueil extrafamilial sur présentation des documents complets</t>
  </si>
  <si>
    <r>
      <t xml:space="preserve">Personnes salariées/rentières
</t>
    </r>
    <r>
      <rPr>
        <b/>
        <sz val="9"/>
        <rFont val="Calibri"/>
        <family val="2"/>
        <scheme val="minor"/>
      </rPr>
      <t>Pour les indépendants, veuillez vous adresser au secrétariat de l'AEF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</si>
</sst>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quot;SFr.&quot;\ * #,##0.00_ ;_ &quot;SFr.&quot;\ * \-#,##0.00_ ;_ &quot;SFr.&quot;\ * &quot;-&quot;??_ ;_ @_ "/>
    <numFmt numFmtId="165" formatCode="0.0000"/>
    <numFmt numFmtId="166" formatCode="&quot;fr.&quot;\ #,##0"/>
    <numFmt numFmtId="167" formatCode="&quot;code &quot;0.0000"/>
    <numFmt numFmtId="168" formatCode="&quot;code &quot;0.000"/>
    <numFmt numFmtId="170" formatCode="[$CHF]\ #,##0"/>
    <numFmt numFmtId="171" formatCode="#,##0\ &quot;CHF&quot;"/>
    <numFmt numFmtId="172" formatCode="#,##0.00\ &quot;CHF&quot;"/>
    <numFmt numFmtId="173" formatCode="&quot;CHF&quot;\ 0.00&quot;/unité jusqu'à la 2H&quot;"/>
    <numFmt numFmtId="174" formatCode="&quot;CHF&quot;\ 0.00&quot;/unité de 3-8H&quot;"/>
    <numFmt numFmtId="175" formatCode="&quot;CHF&quot;\ #,##0"/>
    <numFmt numFmtId="176" formatCode="&quot;calcul interne&quot;\ &quot;CHF&quot;\ #,##0"/>
  </numFmts>
  <fonts count="22" x14ac:knownFonts="1">
    <font>
      <sz val="10"/>
      <name val="Arial"/>
    </font>
    <font>
      <sz val="10"/>
      <name val="Arial"/>
      <family val="2"/>
    </font>
    <font>
      <sz val="14"/>
      <name val="Calibri"/>
      <family val="2"/>
      <scheme val="minor"/>
    </font>
    <font>
      <sz val="12"/>
      <name val="Calibri"/>
      <family val="2"/>
      <scheme val="minor"/>
    </font>
    <font>
      <b/>
      <sz val="11"/>
      <color theme="1"/>
      <name val="Calibri"/>
      <family val="2"/>
      <scheme val="minor"/>
    </font>
    <font>
      <i/>
      <sz val="10"/>
      <name val="Calibri"/>
      <family val="2"/>
    </font>
    <font>
      <b/>
      <sz val="18"/>
      <name val="Calibri"/>
      <family val="2"/>
      <scheme val="minor"/>
    </font>
    <font>
      <sz val="10"/>
      <name val="Calibri"/>
      <family val="2"/>
      <scheme val="minor"/>
    </font>
    <font>
      <b/>
      <sz val="14"/>
      <name val="Calibri"/>
      <family val="2"/>
      <scheme val="minor"/>
    </font>
    <font>
      <i/>
      <sz val="10"/>
      <name val="Calibri"/>
      <family val="2"/>
      <scheme val="minor"/>
    </font>
    <font>
      <b/>
      <sz val="12"/>
      <name val="Calibri"/>
      <family val="2"/>
      <scheme val="minor"/>
    </font>
    <font>
      <b/>
      <sz val="10"/>
      <name val="Calibri"/>
      <family val="2"/>
      <scheme val="minor"/>
    </font>
    <font>
      <i/>
      <sz val="9"/>
      <name val="Calibri"/>
      <family val="2"/>
      <scheme val="minor"/>
    </font>
    <font>
      <b/>
      <i/>
      <sz val="14"/>
      <name val="Calibri"/>
      <family val="2"/>
      <scheme val="minor"/>
    </font>
    <font>
      <b/>
      <sz val="16"/>
      <name val="Calibri"/>
      <family val="2"/>
      <scheme val="minor"/>
    </font>
    <font>
      <b/>
      <sz val="11"/>
      <name val="Calibri"/>
      <family val="2"/>
      <scheme val="minor"/>
    </font>
    <font>
      <b/>
      <vertAlign val="superscript"/>
      <sz val="11"/>
      <name val="Calibri"/>
      <family val="2"/>
      <scheme val="minor"/>
    </font>
    <font>
      <i/>
      <sz val="8"/>
      <name val="Calibri"/>
      <family val="2"/>
      <scheme val="minor"/>
    </font>
    <font>
      <i/>
      <sz val="11"/>
      <color rgb="FFC00000"/>
      <name val="Calibri"/>
      <family val="2"/>
      <scheme val="minor"/>
    </font>
    <font>
      <sz val="9"/>
      <name val="Wingdings"/>
      <charset val="2"/>
    </font>
    <font>
      <sz val="10"/>
      <name val="Wingdings"/>
      <charset val="2"/>
    </font>
    <font>
      <b/>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9F6FD"/>
        <bgColor indexed="22"/>
      </patternFill>
    </fill>
    <fill>
      <patternFill patternType="solid">
        <fgColor rgb="FFE9F6FD"/>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style="hair">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4" fillId="0" borderId="0" xfId="0" applyFont="1"/>
    <xf numFmtId="171" fontId="0" fillId="0" borderId="0" xfId="0" applyNumberFormat="1"/>
    <xf numFmtId="172" fontId="0" fillId="0" borderId="0" xfId="0" applyNumberFormat="1"/>
    <xf numFmtId="0" fontId="7" fillId="0" borderId="0" xfId="0" applyFont="1" applyAlignment="1" applyProtection="1">
      <alignment vertical="center"/>
    </xf>
    <xf numFmtId="0" fontId="6" fillId="0" borderId="0" xfId="0" applyFont="1" applyBorder="1" applyAlignment="1" applyProtection="1">
      <alignment horizontal="left" vertical="center" wrapText="1" indent="1"/>
    </xf>
    <xf numFmtId="0" fontId="8" fillId="0" borderId="0" xfId="0" applyFont="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10" fillId="0" borderId="0" xfId="0" applyFont="1" applyAlignment="1" applyProtection="1">
      <alignment horizontal="left" vertical="center" wrapText="1" indent="1"/>
    </xf>
    <xf numFmtId="0" fontId="10" fillId="0" borderId="0" xfId="0" applyFont="1" applyAlignment="1" applyProtection="1">
      <alignment horizontal="left" vertical="center" indent="1"/>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11" fillId="0" borderId="0" xfId="0" applyFont="1" applyAlignment="1" applyProtection="1">
      <alignment horizontal="left" vertical="center" wrapText="1" indent="1"/>
    </xf>
    <xf numFmtId="0" fontId="6" fillId="0" borderId="0"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wrapText="1" indent="1"/>
    </xf>
    <xf numFmtId="0" fontId="13" fillId="0" borderId="32" xfId="0" applyFont="1" applyBorder="1" applyAlignment="1" applyProtection="1">
      <alignment horizontal="center" vertical="center" wrapTex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15" fillId="2" borderId="16" xfId="0" applyFont="1" applyFill="1" applyBorder="1" applyAlignment="1" applyProtection="1">
      <alignment horizontal="right" vertical="center" wrapText="1" indent="1"/>
    </xf>
    <xf numFmtId="0" fontId="15" fillId="2" borderId="17" xfId="0" applyFont="1" applyFill="1" applyBorder="1" applyAlignment="1" applyProtection="1">
      <alignment horizontal="right" vertical="center" wrapText="1" indent="1"/>
    </xf>
    <xf numFmtId="168" fontId="3" fillId="0" borderId="7" xfId="0" applyNumberFormat="1" applyFont="1" applyFill="1" applyBorder="1" applyAlignment="1" applyProtection="1">
      <alignment horizontal="right" vertical="center" indent="1"/>
    </xf>
    <xf numFmtId="170" fontId="2" fillId="0" borderId="9" xfId="1" applyNumberFormat="1" applyFont="1" applyFill="1" applyBorder="1" applyAlignment="1" applyProtection="1">
      <alignment horizontal="right" vertical="center" indent="1"/>
    </xf>
    <xf numFmtId="166" fontId="2" fillId="2" borderId="9" xfId="1" applyNumberFormat="1" applyFont="1" applyFill="1" applyBorder="1" applyAlignment="1" applyProtection="1">
      <alignment horizontal="right" vertical="center" indent="1"/>
    </xf>
    <xf numFmtId="167" fontId="3" fillId="0" borderId="7" xfId="0" applyNumberFormat="1" applyFont="1" applyFill="1" applyBorder="1" applyAlignment="1" applyProtection="1">
      <alignment horizontal="right" vertical="center" indent="1"/>
    </xf>
    <xf numFmtId="0" fontId="3" fillId="0" borderId="7" xfId="0" applyFont="1" applyFill="1" applyBorder="1" applyAlignment="1" applyProtection="1">
      <alignment horizontal="right" vertical="center" wrapText="1" indent="1"/>
    </xf>
    <xf numFmtId="0" fontId="3" fillId="0" borderId="10" xfId="0" applyFont="1" applyFill="1" applyBorder="1" applyAlignment="1" applyProtection="1">
      <alignment horizontal="right" vertical="center" wrapText="1" indent="1"/>
    </xf>
    <xf numFmtId="0" fontId="2" fillId="0" borderId="24" xfId="0" applyFont="1" applyFill="1" applyBorder="1" applyAlignment="1" applyProtection="1">
      <alignment vertical="center" wrapText="1"/>
    </xf>
    <xf numFmtId="0" fontId="8" fillId="0" borderId="24" xfId="0" applyFont="1" applyFill="1" applyBorder="1" applyAlignment="1" applyProtection="1">
      <alignment horizontal="left" vertical="center" indent="1"/>
    </xf>
    <xf numFmtId="166" fontId="8" fillId="0" borderId="24" xfId="0" applyNumberFormat="1" applyFont="1" applyFill="1" applyBorder="1" applyAlignment="1" applyProtection="1">
      <alignment horizontal="right" vertical="center" indent="1"/>
    </xf>
    <xf numFmtId="168" fontId="3" fillId="3" borderId="7" xfId="0" applyNumberFormat="1" applyFont="1" applyFill="1" applyBorder="1" applyAlignment="1" applyProtection="1">
      <alignment horizontal="left" vertical="center" indent="2"/>
    </xf>
    <xf numFmtId="166" fontId="3" fillId="3" borderId="8" xfId="0" applyNumberFormat="1" applyFont="1" applyFill="1" applyBorder="1" applyAlignment="1" applyProtection="1">
      <alignment horizontal="right" vertical="center" indent="1"/>
    </xf>
    <xf numFmtId="166" fontId="2" fillId="3" borderId="9" xfId="1" applyNumberFormat="1" applyFont="1" applyFill="1" applyBorder="1" applyAlignment="1" applyProtection="1">
      <alignment horizontal="right" vertical="center" indent="1"/>
    </xf>
    <xf numFmtId="175" fontId="8" fillId="2" borderId="12" xfId="0" applyNumberFormat="1" applyFont="1" applyFill="1" applyBorder="1" applyAlignment="1" applyProtection="1">
      <alignment horizontal="right" vertical="center" indent="1"/>
    </xf>
    <xf numFmtId="175" fontId="2" fillId="2" borderId="12" xfId="0" applyNumberFormat="1" applyFont="1" applyFill="1" applyBorder="1" applyAlignment="1" applyProtection="1">
      <alignment horizontal="right" vertical="center" indent="1"/>
    </xf>
    <xf numFmtId="165" fontId="17" fillId="3" borderId="8" xfId="0" applyNumberFormat="1" applyFont="1" applyFill="1" applyBorder="1" applyAlignment="1" applyProtection="1">
      <alignment horizontal="right" vertical="center" wrapText="1" indent="1"/>
    </xf>
    <xf numFmtId="165" fontId="17" fillId="0" borderId="22" xfId="0" applyNumberFormat="1" applyFont="1" applyFill="1" applyBorder="1" applyAlignment="1" applyProtection="1">
      <alignment horizontal="right" vertical="center" wrapText="1" indent="1"/>
    </xf>
    <xf numFmtId="165" fontId="17" fillId="0" borderId="23" xfId="0" applyNumberFormat="1" applyFont="1" applyFill="1" applyBorder="1" applyAlignment="1" applyProtection="1">
      <alignment horizontal="right" vertical="center" wrapText="1" indent="1"/>
    </xf>
    <xf numFmtId="166" fontId="9" fillId="2" borderId="22" xfId="0" applyNumberFormat="1" applyFont="1" applyFill="1" applyBorder="1" applyAlignment="1" applyProtection="1">
      <alignment horizontal="center" vertical="center"/>
    </xf>
    <xf numFmtId="166" fontId="9" fillId="2" borderId="23" xfId="0" applyNumberFormat="1" applyFont="1" applyFill="1" applyBorder="1" applyAlignment="1" applyProtection="1">
      <alignment horizontal="center" vertical="center"/>
    </xf>
    <xf numFmtId="0" fontId="18" fillId="0" borderId="24"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xf>
    <xf numFmtId="0" fontId="6" fillId="0" borderId="0" xfId="0" applyFont="1" applyBorder="1" applyAlignment="1" applyProtection="1">
      <alignment horizontal="left" vertical="center" wrapText="1" indent="1"/>
    </xf>
    <xf numFmtId="0" fontId="10" fillId="3" borderId="18"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1" fillId="0" borderId="19" xfId="0" applyFont="1" applyFill="1" applyBorder="1" applyAlignment="1" applyProtection="1">
      <alignment horizontal="left" vertical="center" indent="1"/>
    </xf>
    <xf numFmtId="0" fontId="11" fillId="0" borderId="20" xfId="0" applyFont="1" applyFill="1" applyBorder="1" applyAlignment="1" applyProtection="1">
      <alignment horizontal="left" vertical="center" indent="1"/>
    </xf>
    <xf numFmtId="0" fontId="11" fillId="0" borderId="25" xfId="0" applyFont="1" applyFill="1" applyBorder="1" applyAlignment="1" applyProtection="1">
      <alignment horizontal="left" vertical="center" indent="1"/>
    </xf>
    <xf numFmtId="0" fontId="11" fillId="0" borderId="13" xfId="0" applyFont="1" applyFill="1" applyBorder="1" applyAlignment="1" applyProtection="1">
      <alignment horizontal="left" vertical="center" indent="1"/>
    </xf>
    <xf numFmtId="0" fontId="11" fillId="0" borderId="27" xfId="0" applyFont="1" applyFill="1" applyBorder="1" applyAlignment="1" applyProtection="1">
      <alignment horizontal="left" vertical="center" indent="1"/>
    </xf>
    <xf numFmtId="0" fontId="11" fillId="0" borderId="28" xfId="0" applyFont="1" applyFill="1" applyBorder="1" applyAlignment="1" applyProtection="1">
      <alignment horizontal="left" vertical="center" indent="1"/>
    </xf>
    <xf numFmtId="0" fontId="7" fillId="0" borderId="0" xfId="0" applyFont="1" applyAlignment="1" applyProtection="1">
      <alignment horizontal="left" vertical="center"/>
    </xf>
    <xf numFmtId="0" fontId="8" fillId="2" borderId="2" xfId="0" applyFont="1" applyFill="1" applyBorder="1" applyAlignment="1" applyProtection="1">
      <alignment horizontal="right" vertical="center" indent="1"/>
    </xf>
    <xf numFmtId="0" fontId="8" fillId="2" borderId="24" xfId="0" applyFont="1" applyFill="1" applyBorder="1" applyAlignment="1" applyProtection="1">
      <alignment horizontal="right" vertical="center" indent="1"/>
    </xf>
    <xf numFmtId="0" fontId="8" fillId="2" borderId="33" xfId="0" applyFont="1" applyFill="1" applyBorder="1" applyAlignment="1" applyProtection="1">
      <alignment horizontal="right" vertical="center" indent="1"/>
    </xf>
    <xf numFmtId="0" fontId="3" fillId="2" borderId="11" xfId="0" applyFont="1" applyFill="1" applyBorder="1" applyAlignment="1" applyProtection="1">
      <alignment horizontal="left" vertical="center" indent="1"/>
    </xf>
    <xf numFmtId="0" fontId="3" fillId="2" borderId="15" xfId="0" applyFont="1" applyFill="1" applyBorder="1" applyAlignment="1" applyProtection="1">
      <alignment horizontal="left" vertical="center" indent="1"/>
    </xf>
    <xf numFmtId="0" fontId="10" fillId="2" borderId="4" xfId="0" applyFont="1" applyFill="1" applyBorder="1" applyAlignment="1" applyProtection="1">
      <alignment horizontal="left" vertical="center" wrapText="1" indent="1"/>
    </xf>
    <xf numFmtId="0" fontId="10" fillId="2" borderId="18" xfId="0" applyFont="1" applyFill="1" applyBorder="1" applyAlignment="1" applyProtection="1">
      <alignment horizontal="left" vertical="center" wrapText="1" indent="1"/>
    </xf>
    <xf numFmtId="0" fontId="10" fillId="2" borderId="21" xfId="0" applyFont="1" applyFill="1" applyBorder="1" applyAlignment="1" applyProtection="1">
      <alignment horizontal="left" vertical="center" wrapText="1" indent="1"/>
    </xf>
    <xf numFmtId="0" fontId="17" fillId="0" borderId="22" xfId="0" applyFont="1" applyFill="1" applyBorder="1" applyAlignment="1" applyProtection="1">
      <alignment horizontal="right" vertical="center" wrapText="1" indent="1"/>
    </xf>
    <xf numFmtId="0" fontId="17" fillId="0" borderId="23" xfId="0" applyFont="1" applyFill="1" applyBorder="1" applyAlignment="1" applyProtection="1">
      <alignment horizontal="right" vertical="center" wrapText="1" indent="1"/>
    </xf>
    <xf numFmtId="0" fontId="2" fillId="0" borderId="24" xfId="0" applyFont="1" applyFill="1" applyBorder="1" applyAlignment="1" applyProtection="1">
      <alignment vertical="center" wrapText="1"/>
    </xf>
    <xf numFmtId="168" fontId="3" fillId="2" borderId="14" xfId="0" applyNumberFormat="1" applyFont="1" applyFill="1" applyBorder="1" applyAlignment="1" applyProtection="1">
      <alignment horizontal="left" vertical="center" indent="1"/>
    </xf>
    <xf numFmtId="168" fontId="3" fillId="2" borderId="26" xfId="0" applyNumberFormat="1" applyFont="1" applyFill="1" applyBorder="1" applyAlignment="1" applyProtection="1">
      <alignment horizontal="left" vertical="center" indent="1"/>
    </xf>
    <xf numFmtId="168" fontId="3" fillId="2" borderId="23" xfId="0" applyNumberFormat="1" applyFont="1" applyFill="1" applyBorder="1" applyAlignment="1" applyProtection="1">
      <alignment horizontal="left" vertical="center" indent="1"/>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0" xfId="0" applyFont="1" applyAlignment="1" applyProtection="1">
      <alignment horizontal="center" wrapText="1"/>
    </xf>
    <xf numFmtId="0" fontId="7" fillId="0" borderId="0" xfId="0" applyFont="1" applyFill="1" applyBorder="1" applyAlignment="1" applyProtection="1">
      <alignment horizontal="left" vertical="center"/>
    </xf>
    <xf numFmtId="0" fontId="11" fillId="0" borderId="0" xfId="0" applyFont="1" applyAlignment="1" applyProtection="1">
      <alignment horizontal="left" vertical="center" wrapText="1" indent="1"/>
    </xf>
    <xf numFmtId="0" fontId="9" fillId="0" borderId="0" xfId="0" applyFont="1" applyAlignment="1" applyProtection="1">
      <alignment horizontal="left" vertical="center" wrapText="1" indent="1"/>
    </xf>
    <xf numFmtId="0" fontId="10" fillId="0" borderId="0" xfId="0" applyFont="1" applyAlignment="1" applyProtection="1">
      <alignment horizontal="right" vertical="center" wrapText="1" indent="1"/>
    </xf>
    <xf numFmtId="0" fontId="10" fillId="0" borderId="32" xfId="0" applyFont="1" applyBorder="1" applyAlignment="1" applyProtection="1">
      <alignment horizontal="right" vertical="center" wrapText="1" indent="1"/>
    </xf>
    <xf numFmtId="0" fontId="12" fillId="0" borderId="0" xfId="0" applyFont="1" applyBorder="1" applyAlignment="1" applyProtection="1">
      <alignment horizontal="right" vertical="center" wrapText="1" indent="1"/>
    </xf>
    <xf numFmtId="0" fontId="5" fillId="0" borderId="6" xfId="0"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xf numFmtId="176" fontId="12" fillId="0" borderId="24" xfId="0" applyNumberFormat="1" applyFont="1" applyFill="1" applyBorder="1" applyAlignment="1" applyProtection="1">
      <alignment horizontal="right" vertical="center" wrapText="1" indent="1"/>
    </xf>
    <xf numFmtId="0" fontId="11" fillId="4"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left" vertical="center" wrapText="1" indent="1"/>
      <protection locked="0"/>
    </xf>
    <xf numFmtId="0" fontId="6" fillId="5" borderId="24" xfId="0" applyFont="1" applyFill="1" applyBorder="1" applyAlignment="1" applyProtection="1">
      <alignment horizontal="left" vertical="center" wrapText="1" indent="1"/>
      <protection locked="0"/>
    </xf>
    <xf numFmtId="0" fontId="6" fillId="5" borderId="3" xfId="0" applyFont="1" applyFill="1" applyBorder="1" applyAlignment="1" applyProtection="1">
      <alignment horizontal="left" vertical="center" wrapText="1" indent="1"/>
      <protection locked="0"/>
    </xf>
    <xf numFmtId="0" fontId="14" fillId="4" borderId="1" xfId="0" applyFont="1" applyFill="1" applyBorder="1" applyAlignment="1" applyProtection="1">
      <alignment horizontal="center" vertical="center"/>
      <protection locked="0"/>
    </xf>
    <xf numFmtId="170" fontId="3" fillId="5" borderId="8" xfId="0" applyNumberFormat="1" applyFont="1" applyFill="1" applyBorder="1" applyAlignment="1" applyProtection="1">
      <alignment horizontal="right" vertical="center" indent="1"/>
      <protection locked="0"/>
    </xf>
    <xf numFmtId="173" fontId="12" fillId="0" borderId="30" xfId="0" applyNumberFormat="1" applyFont="1" applyFill="1" applyBorder="1" applyAlignment="1" applyProtection="1">
      <alignment horizontal="right" vertical="center" indent="2"/>
    </xf>
    <xf numFmtId="173" fontId="12" fillId="0" borderId="29" xfId="0" applyNumberFormat="1" applyFont="1" applyFill="1" applyBorder="1" applyAlignment="1" applyProtection="1">
      <alignment horizontal="right" vertical="center" indent="2"/>
    </xf>
    <xf numFmtId="174" fontId="12" fillId="0" borderId="31" xfId="0" applyNumberFormat="1" applyFont="1" applyFill="1" applyBorder="1" applyAlignment="1" applyProtection="1">
      <alignment horizontal="right" vertical="center" indent="1"/>
    </xf>
  </cellXfs>
  <cellStyles count="2">
    <cellStyle name="Monétaire" xfId="1" builtinId="4"/>
    <cellStyle name="Normal" xfId="0" builtinId="0"/>
  </cellStyles>
  <dxfs count="0"/>
  <tableStyles count="0" defaultTableStyle="TableStyleMedium2" defaultPivotStyle="PivotStyleLight16"/>
  <colors>
    <mruColors>
      <color rgb="FFE9F6FD"/>
      <color rgb="FFC6E9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659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485775</xdr:colOff>
      <xdr:row>0</xdr:row>
      <xdr:rowOff>95250</xdr:rowOff>
    </xdr:from>
    <xdr:to>
      <xdr:col>5</xdr:col>
      <xdr:colOff>2165385</xdr:colOff>
      <xdr:row>0</xdr:row>
      <xdr:rowOff>1200150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900" y="95250"/>
          <a:ext cx="3279810" cy="1104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42"/>
  <sheetViews>
    <sheetView tabSelected="1" showRuler="0" zoomScaleNormal="100" workbookViewId="0">
      <selection activeCell="E43" sqref="E43"/>
    </sheetView>
  </sheetViews>
  <sheetFormatPr baseColWidth="10" defaultColWidth="11.42578125" defaultRowHeight="24.95" customHeight="1" x14ac:dyDescent="0.2"/>
  <cols>
    <col min="1" max="1" width="20.7109375" style="4" customWidth="1"/>
    <col min="2" max="2" width="17.42578125" style="4" customWidth="1"/>
    <col min="3" max="3" width="8.28515625" style="4" customWidth="1"/>
    <col min="4" max="4" width="24" style="4" customWidth="1"/>
    <col min="5" max="5" width="24" style="11" customWidth="1"/>
    <col min="6" max="6" width="35.140625" style="4" customWidth="1"/>
    <col min="7" max="16384" width="11.42578125" style="4"/>
  </cols>
  <sheetData>
    <row r="1" spans="1:6" ht="95.25" customHeight="1" x14ac:dyDescent="0.2">
      <c r="A1" s="43" t="s">
        <v>34</v>
      </c>
      <c r="B1" s="43"/>
      <c r="C1" s="43"/>
      <c r="D1" s="43"/>
      <c r="E1" s="43"/>
      <c r="F1" s="43"/>
    </row>
    <row r="2" spans="1:6" ht="24.95" customHeight="1" x14ac:dyDescent="0.2">
      <c r="A2" s="5" t="s">
        <v>12</v>
      </c>
      <c r="B2" s="80"/>
      <c r="C2" s="81"/>
      <c r="D2" s="81"/>
      <c r="E2" s="81"/>
      <c r="F2" s="82"/>
    </row>
    <row r="3" spans="1:6" ht="5.0999999999999996" customHeight="1" x14ac:dyDescent="0.2">
      <c r="A3" s="6"/>
      <c r="B3" s="7"/>
      <c r="C3" s="7"/>
      <c r="D3" s="70"/>
      <c r="E3" s="70"/>
      <c r="F3" s="70"/>
    </row>
    <row r="4" spans="1:6" ht="66.75" customHeight="1" x14ac:dyDescent="0.2">
      <c r="A4" s="72" t="s">
        <v>35</v>
      </c>
      <c r="B4" s="72"/>
      <c r="C4" s="72"/>
      <c r="D4" s="72"/>
      <c r="E4" s="72"/>
      <c r="F4" s="72"/>
    </row>
    <row r="5" spans="1:6" ht="9.9499999999999993" customHeight="1" x14ac:dyDescent="0.2">
      <c r="A5" s="8"/>
      <c r="B5" s="9"/>
      <c r="C5" s="10"/>
    </row>
    <row r="6" spans="1:6" ht="15" customHeight="1" x14ac:dyDescent="0.2">
      <c r="A6" s="71" t="s">
        <v>10</v>
      </c>
      <c r="B6" s="71"/>
      <c r="C6" s="52" t="s">
        <v>18</v>
      </c>
      <c r="D6" s="52"/>
      <c r="E6" s="52"/>
      <c r="F6" s="52"/>
    </row>
    <row r="7" spans="1:6" ht="15" customHeight="1" x14ac:dyDescent="0.2">
      <c r="A7" s="71" t="s">
        <v>36</v>
      </c>
      <c r="B7" s="71"/>
      <c r="C7" s="52" t="s">
        <v>19</v>
      </c>
      <c r="D7" s="52"/>
      <c r="E7" s="52"/>
      <c r="F7" s="52"/>
    </row>
    <row r="8" spans="1:6" ht="9.9499999999999993" customHeight="1" x14ac:dyDescent="0.2">
      <c r="A8" s="12"/>
      <c r="B8" s="12"/>
      <c r="C8" s="11"/>
      <c r="D8" s="11"/>
      <c r="F8" s="11"/>
    </row>
    <row r="9" spans="1:6" ht="42" customHeight="1" x14ac:dyDescent="0.2">
      <c r="A9" s="73" t="s">
        <v>17</v>
      </c>
      <c r="B9" s="74"/>
      <c r="C9" s="79">
        <v>0</v>
      </c>
      <c r="D9" s="76" t="s">
        <v>37</v>
      </c>
      <c r="E9" s="77"/>
      <c r="F9" s="13"/>
    </row>
    <row r="10" spans="1:6" ht="9.9499999999999993" customHeight="1" x14ac:dyDescent="0.2">
      <c r="A10" s="8"/>
      <c r="B10" s="9"/>
      <c r="C10" s="10"/>
    </row>
    <row r="11" spans="1:6" ht="35.25" customHeight="1" x14ac:dyDescent="0.2">
      <c r="A11" s="75" t="s">
        <v>33</v>
      </c>
      <c r="B11" s="75"/>
      <c r="C11" s="79">
        <v>0</v>
      </c>
      <c r="D11" s="14"/>
      <c r="E11" s="15" t="str">
        <f>IF(C11=0,"AVIS de TAXATION","Déclaration d'impôt")</f>
        <v>AVIS de TAXATION</v>
      </c>
      <c r="F11" s="83"/>
    </row>
    <row r="12" spans="1:6" s="19" customFormat="1" ht="5.0999999999999996" customHeight="1" x14ac:dyDescent="0.2">
      <c r="A12" s="16"/>
      <c r="B12" s="16"/>
      <c r="C12" s="16"/>
      <c r="D12" s="17"/>
      <c r="E12" s="18"/>
    </row>
    <row r="13" spans="1:6" s="19" customFormat="1" ht="57" customHeight="1" x14ac:dyDescent="0.2">
      <c r="A13" s="58" t="s">
        <v>43</v>
      </c>
      <c r="B13" s="59"/>
      <c r="C13" s="60"/>
      <c r="D13" s="20" t="s">
        <v>31</v>
      </c>
      <c r="E13" s="20" t="s">
        <v>32</v>
      </c>
      <c r="F13" s="21" t="s">
        <v>4</v>
      </c>
    </row>
    <row r="14" spans="1:6" s="19" customFormat="1" ht="24.95" customHeight="1" x14ac:dyDescent="0.2">
      <c r="A14" s="22">
        <v>4.91</v>
      </c>
      <c r="B14" s="37" t="s">
        <v>0</v>
      </c>
      <c r="C14" s="38"/>
      <c r="D14" s="84">
        <v>0</v>
      </c>
      <c r="E14" s="84">
        <v>0</v>
      </c>
      <c r="F14" s="23">
        <f>D14+E14</f>
        <v>0</v>
      </c>
    </row>
    <row r="15" spans="1:6" s="19" customFormat="1" ht="27" customHeight="1" x14ac:dyDescent="0.2">
      <c r="A15" s="64" t="s">
        <v>14</v>
      </c>
      <c r="B15" s="65"/>
      <c r="C15" s="66"/>
      <c r="D15" s="39" t="s">
        <v>15</v>
      </c>
      <c r="E15" s="40"/>
      <c r="F15" s="24"/>
    </row>
    <row r="16" spans="1:6" s="19" customFormat="1" ht="24.95" customHeight="1" x14ac:dyDescent="0.2">
      <c r="A16" s="22">
        <v>4.1100000000000003</v>
      </c>
      <c r="B16" s="37" t="s">
        <v>1</v>
      </c>
      <c r="C16" s="38"/>
      <c r="D16" s="84">
        <v>0</v>
      </c>
      <c r="E16" s="84">
        <v>0</v>
      </c>
      <c r="F16" s="23">
        <f t="shared" ref="F16:F19" si="0">D16+E16</f>
        <v>0</v>
      </c>
    </row>
    <row r="17" spans="1:6" s="19" customFormat="1" ht="24.95" customHeight="1" x14ac:dyDescent="0.2">
      <c r="A17" s="22" t="s">
        <v>25</v>
      </c>
      <c r="B17" s="37" t="s">
        <v>26</v>
      </c>
      <c r="C17" s="38"/>
      <c r="D17" s="84">
        <v>0</v>
      </c>
      <c r="E17" s="84">
        <v>0</v>
      </c>
      <c r="F17" s="23">
        <f>D17+E17</f>
        <v>0</v>
      </c>
    </row>
    <row r="18" spans="1:6" s="19" customFormat="1" ht="24.95" customHeight="1" x14ac:dyDescent="0.2">
      <c r="A18" s="22">
        <v>4.12</v>
      </c>
      <c r="B18" s="37" t="s">
        <v>9</v>
      </c>
      <c r="C18" s="38"/>
      <c r="D18" s="84">
        <v>0</v>
      </c>
      <c r="E18" s="84">
        <v>0</v>
      </c>
      <c r="F18" s="23">
        <f t="shared" si="0"/>
        <v>0</v>
      </c>
    </row>
    <row r="19" spans="1:6" s="19" customFormat="1" ht="24.95" customHeight="1" x14ac:dyDescent="0.2">
      <c r="A19" s="22">
        <v>4.13</v>
      </c>
      <c r="B19" s="37" t="s">
        <v>2</v>
      </c>
      <c r="C19" s="38"/>
      <c r="D19" s="84">
        <v>0</v>
      </c>
      <c r="E19" s="84">
        <v>0</v>
      </c>
      <c r="F19" s="23">
        <f t="shared" si="0"/>
        <v>0</v>
      </c>
    </row>
    <row r="20" spans="1:6" s="19" customFormat="1" ht="24.95" customHeight="1" x14ac:dyDescent="0.2">
      <c r="A20" s="22">
        <v>4.1399999999999997</v>
      </c>
      <c r="B20" s="37" t="s">
        <v>3</v>
      </c>
      <c r="C20" s="38"/>
      <c r="D20" s="84">
        <v>0</v>
      </c>
      <c r="E20" s="84">
        <v>0</v>
      </c>
      <c r="F20" s="23">
        <f>D20+E20</f>
        <v>0</v>
      </c>
    </row>
    <row r="21" spans="1:6" s="19" customFormat="1" ht="24.95" customHeight="1" x14ac:dyDescent="0.2">
      <c r="A21" s="22">
        <v>4.21</v>
      </c>
      <c r="B21" s="37" t="s">
        <v>27</v>
      </c>
      <c r="C21" s="38"/>
      <c r="D21" s="84">
        <v>0</v>
      </c>
      <c r="E21" s="84">
        <v>0</v>
      </c>
      <c r="F21" s="23">
        <f>IF((D21+E21)&gt;30000,((D21+E21)-30000),0)</f>
        <v>0</v>
      </c>
    </row>
    <row r="22" spans="1:6" s="19" customFormat="1" ht="24.95" customHeight="1" x14ac:dyDescent="0.2">
      <c r="A22" s="22">
        <v>4.3099999999999996</v>
      </c>
      <c r="B22" s="37" t="s">
        <v>28</v>
      </c>
      <c r="C22" s="38"/>
      <c r="D22" s="84">
        <v>0</v>
      </c>
      <c r="E22" s="84">
        <v>0</v>
      </c>
      <c r="F22" s="23">
        <f>IF((D22+E22)&gt;15000,((D22+E22)-15000),0)</f>
        <v>0</v>
      </c>
    </row>
    <row r="23" spans="1:6" s="19" customFormat="1" ht="27" customHeight="1" x14ac:dyDescent="0.2">
      <c r="A23" s="64" t="s">
        <v>30</v>
      </c>
      <c r="B23" s="65"/>
      <c r="C23" s="66"/>
      <c r="D23" s="39" t="s">
        <v>16</v>
      </c>
      <c r="E23" s="40"/>
      <c r="F23" s="24"/>
    </row>
    <row r="24" spans="1:6" s="19" customFormat="1" ht="24.95" customHeight="1" x14ac:dyDescent="0.2">
      <c r="A24" s="25">
        <v>7.91</v>
      </c>
      <c r="B24" s="37" t="s">
        <v>20</v>
      </c>
      <c r="C24" s="38"/>
      <c r="D24" s="84">
        <v>0</v>
      </c>
      <c r="E24" s="84">
        <v>0</v>
      </c>
      <c r="F24" s="23">
        <f>(D24+E24)*5%</f>
        <v>0</v>
      </c>
    </row>
    <row r="25" spans="1:6" s="19" customFormat="1" ht="24.95" customHeight="1" x14ac:dyDescent="0.2">
      <c r="A25" s="63"/>
      <c r="B25" s="63"/>
      <c r="C25" s="63"/>
      <c r="D25" s="63"/>
      <c r="E25" s="63"/>
      <c r="F25" s="63"/>
    </row>
    <row r="26" spans="1:6" s="19" customFormat="1" ht="57" customHeight="1" x14ac:dyDescent="0.2">
      <c r="A26" s="58" t="s">
        <v>5</v>
      </c>
      <c r="B26" s="59"/>
      <c r="C26" s="60"/>
      <c r="D26" s="20" t="s">
        <v>31</v>
      </c>
      <c r="E26" s="20" t="s">
        <v>32</v>
      </c>
      <c r="F26" s="21" t="s">
        <v>4</v>
      </c>
    </row>
    <row r="27" spans="1:6" s="19" customFormat="1" ht="35.1" customHeight="1" x14ac:dyDescent="0.2">
      <c r="A27" s="26" t="s">
        <v>6</v>
      </c>
      <c r="B27" s="61" t="s">
        <v>8</v>
      </c>
      <c r="C27" s="62"/>
      <c r="D27" s="84">
        <v>0</v>
      </c>
      <c r="E27" s="84">
        <v>0</v>
      </c>
      <c r="F27" s="23">
        <f>(D27+E27)*0.8</f>
        <v>0</v>
      </c>
    </row>
    <row r="28" spans="1:6" s="19" customFormat="1" ht="35.1" customHeight="1" x14ac:dyDescent="0.2">
      <c r="A28" s="27" t="s">
        <v>7</v>
      </c>
      <c r="B28" s="37" t="s">
        <v>20</v>
      </c>
      <c r="C28" s="38"/>
      <c r="D28" s="84">
        <v>0</v>
      </c>
      <c r="E28" s="84">
        <v>0</v>
      </c>
      <c r="F28" s="23">
        <f>(D28+E28)*5%</f>
        <v>0</v>
      </c>
    </row>
    <row r="29" spans="1:6" s="19" customFormat="1" ht="24.95" customHeight="1" x14ac:dyDescent="0.2">
      <c r="A29" s="63"/>
      <c r="B29" s="63"/>
      <c r="C29" s="63"/>
      <c r="D29" s="63"/>
      <c r="E29" s="63"/>
      <c r="F29" s="63"/>
    </row>
    <row r="30" spans="1:6" s="19" customFormat="1" ht="24.95" customHeight="1" x14ac:dyDescent="0.2">
      <c r="A30" s="56" t="s">
        <v>29</v>
      </c>
      <c r="B30" s="57"/>
      <c r="C30" s="57"/>
      <c r="D30" s="57"/>
      <c r="E30" s="57"/>
      <c r="F30" s="35">
        <f>IF(C9&gt;=2,(C9-1)*-11500,0)</f>
        <v>0</v>
      </c>
    </row>
    <row r="31" spans="1:6" s="19" customFormat="1" ht="24.95" customHeight="1" x14ac:dyDescent="0.2">
      <c r="A31" s="28"/>
      <c r="B31" s="28"/>
      <c r="C31" s="28"/>
      <c r="D31" s="28"/>
      <c r="E31" s="28"/>
      <c r="F31" s="78">
        <f>SUM(F14:F24,F27:F28,F30)</f>
        <v>0</v>
      </c>
    </row>
    <row r="32" spans="1:6" s="19" customFormat="1" ht="24.95" customHeight="1" x14ac:dyDescent="0.2">
      <c r="A32" s="53" t="str">
        <f>IF(C11=1,"REVENU déterminant pour le tarif:  base déclaration d'impôt","REVENU déterminant pour le tarif:  base AVIS DE TAXATION")</f>
        <v>REVENU déterminant pour le tarif:  base AVIS DE TAXATION</v>
      </c>
      <c r="B32" s="54"/>
      <c r="C32" s="54"/>
      <c r="D32" s="54"/>
      <c r="E32" s="55"/>
      <c r="F32" s="34">
        <f>IF(C11=1,VLOOKUP(SUM(F14+F16-F17+F18+F19+F20+F21+F22+F24,F27:F28,F30),Feuil1!A1:F16,5,4),SUM(F14+F16-F17+F18+F19+F20+F21+F22+F24,F27:F28,F30))</f>
        <v>0</v>
      </c>
    </row>
    <row r="33" spans="1:6" s="19" customFormat="1" ht="24.95" customHeight="1" x14ac:dyDescent="0.2">
      <c r="A33" s="29"/>
      <c r="B33" s="29"/>
      <c r="C33" s="29"/>
      <c r="D33" s="29"/>
      <c r="E33" s="29"/>
      <c r="F33" s="30"/>
    </row>
    <row r="34" spans="1:6" s="19" customFormat="1" ht="38.25" customHeight="1" x14ac:dyDescent="0.2">
      <c r="A34" s="41" t="s">
        <v>42</v>
      </c>
      <c r="B34" s="42"/>
      <c r="C34" s="42"/>
      <c r="D34" s="42"/>
      <c r="E34" s="42"/>
      <c r="F34" s="42"/>
    </row>
    <row r="35" spans="1:6" s="19" customFormat="1" ht="24.95" customHeight="1" x14ac:dyDescent="0.2">
      <c r="A35" s="46" t="s">
        <v>11</v>
      </c>
      <c r="B35" s="47"/>
      <c r="C35" s="48"/>
      <c r="D35" s="44" t="s">
        <v>13</v>
      </c>
      <c r="E35" s="44"/>
      <c r="F35" s="45"/>
    </row>
    <row r="36" spans="1:6" ht="24.95" customHeight="1" x14ac:dyDescent="0.2">
      <c r="A36" s="49"/>
      <c r="B36" s="50"/>
      <c r="C36" s="51"/>
      <c r="D36" s="85" t="str">
        <f>IF(F32=0,"xx",VLOOKUP($F$32,Feuil1!A2:D16,3,4))</f>
        <v>xx</v>
      </c>
      <c r="E36" s="86"/>
      <c r="F36" s="87" t="str">
        <f>IF(F32=0,"xx",VLOOKUP($F$32,Feuil1!A2:D16,4,4))</f>
        <v>xx</v>
      </c>
    </row>
    <row r="37" spans="1:6" s="19" customFormat="1" ht="5.0999999999999996" customHeight="1" x14ac:dyDescent="0.2">
      <c r="A37" s="31"/>
      <c r="B37" s="36"/>
      <c r="C37" s="36"/>
      <c r="D37" s="32"/>
      <c r="E37" s="32"/>
      <c r="F37" s="33"/>
    </row>
    <row r="38" spans="1:6" ht="12" customHeight="1" x14ac:dyDescent="0.2"/>
    <row r="39" spans="1:6" ht="12.75" customHeight="1" x14ac:dyDescent="0.2">
      <c r="A39" s="67" t="s">
        <v>40</v>
      </c>
      <c r="B39" s="68"/>
      <c r="C39" s="68"/>
      <c r="D39" s="68"/>
      <c r="E39" s="68"/>
      <c r="F39" s="68"/>
    </row>
    <row r="40" spans="1:6" ht="12.75" customHeight="1" x14ac:dyDescent="0.2">
      <c r="A40" s="69" t="s">
        <v>41</v>
      </c>
      <c r="B40" s="69"/>
      <c r="C40" s="69"/>
      <c r="D40" s="69"/>
      <c r="E40" s="69"/>
      <c r="F40" s="69"/>
    </row>
    <row r="41" spans="1:6" ht="12" customHeight="1" x14ac:dyDescent="0.2">
      <c r="A41" s="69"/>
      <c r="B41" s="69"/>
      <c r="C41" s="69"/>
      <c r="D41" s="69"/>
      <c r="E41" s="69"/>
      <c r="F41" s="69"/>
    </row>
    <row r="42" spans="1:6" ht="36" customHeight="1" x14ac:dyDescent="0.2"/>
  </sheetData>
  <sheetProtection selectLockedCells="1"/>
  <mergeCells count="39">
    <mergeCell ref="A39:F39"/>
    <mergeCell ref="A40:F41"/>
    <mergeCell ref="B22:C22"/>
    <mergeCell ref="D3:F3"/>
    <mergeCell ref="A7:B7"/>
    <mergeCell ref="B19:C19"/>
    <mergeCell ref="B20:C20"/>
    <mergeCell ref="A4:F4"/>
    <mergeCell ref="A15:C15"/>
    <mergeCell ref="D15:E15"/>
    <mergeCell ref="A9:B9"/>
    <mergeCell ref="A11:B11"/>
    <mergeCell ref="D9:E9"/>
    <mergeCell ref="B17:C17"/>
    <mergeCell ref="C6:F6"/>
    <mergeCell ref="A6:B6"/>
    <mergeCell ref="A1:F1"/>
    <mergeCell ref="B2:F2"/>
    <mergeCell ref="D35:F35"/>
    <mergeCell ref="A35:C36"/>
    <mergeCell ref="C7:F7"/>
    <mergeCell ref="A32:E32"/>
    <mergeCell ref="A30:E30"/>
    <mergeCell ref="A26:C26"/>
    <mergeCell ref="B27:C27"/>
    <mergeCell ref="B28:C28"/>
    <mergeCell ref="A29:F29"/>
    <mergeCell ref="B24:C24"/>
    <mergeCell ref="A25:F25"/>
    <mergeCell ref="B21:C21"/>
    <mergeCell ref="A13:C13"/>
    <mergeCell ref="A23:C23"/>
    <mergeCell ref="B37:C37"/>
    <mergeCell ref="D36:E36"/>
    <mergeCell ref="B14:C14"/>
    <mergeCell ref="B16:C16"/>
    <mergeCell ref="B18:C18"/>
    <mergeCell ref="D23:E23"/>
    <mergeCell ref="A34:F34"/>
  </mergeCells>
  <printOptions horizontalCentered="1" verticalCentered="1"/>
  <pageMargins left="0.39370078740157483" right="0.39370078740157483" top="0.39370078740157483" bottom="0.39370078740157483" header="0.27559055118110237" footer="0.27559055118110237"/>
  <pageSetup paperSize="9" scale="69" orientation="portrait" r:id="rId1"/>
  <headerFooter alignWithMargins="0"/>
  <ignoredErrors>
    <ignoredError sqref="D3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17" sqref="E17"/>
    </sheetView>
  </sheetViews>
  <sheetFormatPr baseColWidth="10" defaultRowHeight="12.75" x14ac:dyDescent="0.2"/>
  <cols>
    <col min="1" max="1" width="12.140625" bestFit="1" customWidth="1"/>
    <col min="2" max="2" width="13.85546875" bestFit="1" customWidth="1"/>
    <col min="3" max="3" width="11.28515625" bestFit="1" customWidth="1"/>
    <col min="5" max="5" width="14.28515625" customWidth="1"/>
    <col min="6" max="6" width="16.5703125" bestFit="1" customWidth="1"/>
  </cols>
  <sheetData>
    <row r="1" spans="1:6" ht="15" x14ac:dyDescent="0.25">
      <c r="A1" s="1" t="s">
        <v>21</v>
      </c>
      <c r="B1" s="1" t="s">
        <v>22</v>
      </c>
      <c r="C1" s="1" t="s">
        <v>23</v>
      </c>
      <c r="D1" s="1" t="s">
        <v>24</v>
      </c>
      <c r="E1" s="1" t="s">
        <v>38</v>
      </c>
      <c r="F1" s="1" t="s">
        <v>39</v>
      </c>
    </row>
    <row r="2" spans="1:6" x14ac:dyDescent="0.2">
      <c r="A2" s="2">
        <v>-200000</v>
      </c>
      <c r="B2" s="2">
        <v>42000</v>
      </c>
      <c r="C2" s="3">
        <v>1.9000000000000001</v>
      </c>
      <c r="D2" s="3">
        <v>3.3000000000000003</v>
      </c>
      <c r="E2" s="3">
        <f>A3</f>
        <v>42001</v>
      </c>
      <c r="F2" s="3">
        <f>B3</f>
        <v>48000</v>
      </c>
    </row>
    <row r="3" spans="1:6" x14ac:dyDescent="0.2">
      <c r="A3" s="2">
        <v>42001</v>
      </c>
      <c r="B3" s="2">
        <v>48000</v>
      </c>
      <c r="C3" s="3">
        <v>1.9000000000000001</v>
      </c>
      <c r="D3" s="3">
        <v>3.85</v>
      </c>
      <c r="E3" s="3">
        <f t="shared" ref="E3:E15" si="0">A4</f>
        <v>48001</v>
      </c>
      <c r="F3" s="3">
        <f t="shared" ref="F3:F15" si="1">B4</f>
        <v>54000</v>
      </c>
    </row>
    <row r="4" spans="1:6" x14ac:dyDescent="0.2">
      <c r="A4" s="2">
        <v>48001</v>
      </c>
      <c r="B4" s="2">
        <v>54000</v>
      </c>
      <c r="C4" s="3">
        <v>1.9000000000000001</v>
      </c>
      <c r="D4" s="3">
        <v>4.4000000000000004</v>
      </c>
      <c r="E4" s="3">
        <f t="shared" si="0"/>
        <v>54001</v>
      </c>
      <c r="F4" s="3">
        <f t="shared" si="1"/>
        <v>60000</v>
      </c>
    </row>
    <row r="5" spans="1:6" x14ac:dyDescent="0.2">
      <c r="A5" s="2">
        <v>54001</v>
      </c>
      <c r="B5" s="2">
        <v>60000</v>
      </c>
      <c r="C5" s="3">
        <v>1.9000000000000001</v>
      </c>
      <c r="D5" s="3">
        <v>4.95</v>
      </c>
      <c r="E5" s="3">
        <f t="shared" si="0"/>
        <v>60001</v>
      </c>
      <c r="F5" s="3">
        <f t="shared" si="1"/>
        <v>66000</v>
      </c>
    </row>
    <row r="6" spans="1:6" x14ac:dyDescent="0.2">
      <c r="A6" s="2">
        <v>60001</v>
      </c>
      <c r="B6" s="2">
        <v>66000</v>
      </c>
      <c r="C6" s="3">
        <v>1.9000000000000001</v>
      </c>
      <c r="D6" s="3">
        <v>5.5</v>
      </c>
      <c r="E6" s="3">
        <f t="shared" si="0"/>
        <v>66001</v>
      </c>
      <c r="F6" s="3">
        <f t="shared" si="1"/>
        <v>72000</v>
      </c>
    </row>
    <row r="7" spans="1:6" x14ac:dyDescent="0.2">
      <c r="A7" s="2">
        <v>66001</v>
      </c>
      <c r="B7" s="2">
        <v>72000</v>
      </c>
      <c r="C7" s="3">
        <v>3</v>
      </c>
      <c r="D7" s="3">
        <v>6.6000000000000005</v>
      </c>
      <c r="E7" s="3">
        <f t="shared" si="0"/>
        <v>72001</v>
      </c>
      <c r="F7" s="3">
        <f t="shared" si="1"/>
        <v>78000</v>
      </c>
    </row>
    <row r="8" spans="1:6" x14ac:dyDescent="0.2">
      <c r="A8" s="2">
        <v>72001</v>
      </c>
      <c r="B8" s="2">
        <v>78000</v>
      </c>
      <c r="C8" s="3">
        <v>4.1000000000000005</v>
      </c>
      <c r="D8" s="3">
        <v>7.7</v>
      </c>
      <c r="E8" s="3">
        <f t="shared" si="0"/>
        <v>78001</v>
      </c>
      <c r="F8" s="3">
        <f t="shared" si="1"/>
        <v>84000</v>
      </c>
    </row>
    <row r="9" spans="1:6" x14ac:dyDescent="0.2">
      <c r="A9" s="2">
        <v>78001</v>
      </c>
      <c r="B9" s="2">
        <v>84000</v>
      </c>
      <c r="C9" s="3">
        <v>5.2</v>
      </c>
      <c r="D9" s="3">
        <v>8.8000000000000007</v>
      </c>
      <c r="E9" s="3">
        <f t="shared" si="0"/>
        <v>84001</v>
      </c>
      <c r="F9" s="3">
        <f t="shared" si="1"/>
        <v>96000</v>
      </c>
    </row>
    <row r="10" spans="1:6" x14ac:dyDescent="0.2">
      <c r="A10" s="2">
        <v>84001</v>
      </c>
      <c r="B10" s="2">
        <v>96000</v>
      </c>
      <c r="C10" s="3">
        <v>6.8500000000000005</v>
      </c>
      <c r="D10" s="3">
        <v>10.450000000000001</v>
      </c>
      <c r="E10" s="3">
        <f t="shared" si="0"/>
        <v>96001</v>
      </c>
      <c r="F10" s="3">
        <f t="shared" si="1"/>
        <v>108000</v>
      </c>
    </row>
    <row r="11" spans="1:6" x14ac:dyDescent="0.2">
      <c r="A11" s="2">
        <v>96001</v>
      </c>
      <c r="B11" s="2">
        <v>108000</v>
      </c>
      <c r="C11" s="3">
        <v>8.5</v>
      </c>
      <c r="D11" s="3">
        <v>12.100000000000001</v>
      </c>
      <c r="E11" s="3">
        <f t="shared" si="0"/>
        <v>108001</v>
      </c>
      <c r="F11" s="3">
        <f t="shared" si="1"/>
        <v>132000</v>
      </c>
    </row>
    <row r="12" spans="1:6" x14ac:dyDescent="0.2">
      <c r="A12" s="2">
        <v>108001</v>
      </c>
      <c r="B12" s="2">
        <v>132000</v>
      </c>
      <c r="C12" s="3">
        <v>10.700000000000001</v>
      </c>
      <c r="D12" s="3">
        <v>14.3</v>
      </c>
      <c r="E12" s="3">
        <f t="shared" si="0"/>
        <v>132001</v>
      </c>
      <c r="F12" s="3">
        <f t="shared" si="1"/>
        <v>156000</v>
      </c>
    </row>
    <row r="13" spans="1:6" x14ac:dyDescent="0.2">
      <c r="A13" s="2">
        <v>132001</v>
      </c>
      <c r="B13" s="2">
        <v>156000</v>
      </c>
      <c r="C13" s="3">
        <v>13.450000000000001</v>
      </c>
      <c r="D13" s="3">
        <v>17.05</v>
      </c>
      <c r="E13" s="3">
        <f t="shared" si="0"/>
        <v>156001</v>
      </c>
      <c r="F13" s="3">
        <f t="shared" si="1"/>
        <v>180000</v>
      </c>
    </row>
    <row r="14" spans="1:6" x14ac:dyDescent="0.2">
      <c r="A14" s="2">
        <v>156001</v>
      </c>
      <c r="B14" s="2">
        <v>180000</v>
      </c>
      <c r="C14" s="3">
        <v>16.75</v>
      </c>
      <c r="D14" s="3">
        <v>20.350000000000001</v>
      </c>
      <c r="E14" s="3">
        <f t="shared" si="0"/>
        <v>180001</v>
      </c>
      <c r="F14" s="3">
        <f t="shared" si="1"/>
        <v>216000</v>
      </c>
    </row>
    <row r="15" spans="1:6" x14ac:dyDescent="0.2">
      <c r="A15" s="2">
        <v>180001</v>
      </c>
      <c r="B15" s="2">
        <v>216000</v>
      </c>
      <c r="C15" s="3">
        <v>20.6</v>
      </c>
      <c r="D15" s="3">
        <v>24.200000000000003</v>
      </c>
      <c r="E15" s="3">
        <f t="shared" si="0"/>
        <v>216001</v>
      </c>
      <c r="F15" s="3">
        <f t="shared" si="1"/>
        <v>10000000</v>
      </c>
    </row>
    <row r="16" spans="1:6" x14ac:dyDescent="0.2">
      <c r="A16" s="2">
        <v>216001</v>
      </c>
      <c r="B16" s="2">
        <v>10000000</v>
      </c>
      <c r="C16" s="3">
        <v>25</v>
      </c>
      <c r="D16" s="3">
        <v>28.6</v>
      </c>
      <c r="E16" s="3">
        <v>216001</v>
      </c>
      <c r="F16" s="3">
        <v>10000000</v>
      </c>
    </row>
    <row r="17" spans="5:6" x14ac:dyDescent="0.2">
      <c r="E17" s="3"/>
      <c r="F1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Calcul du tarif</vt:lpstr>
      <vt:lpstr>Feuil1</vt:lpstr>
      <vt:lpstr>'Calcul du tarif'!Zone_d_impression</vt:lpstr>
    </vt:vector>
  </TitlesOfParts>
  <Company>EPFL, CH-1015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Association mamans de jour</dc:creator>
  <cp:lastModifiedBy>Villoz Déborah</cp:lastModifiedBy>
  <cp:lastPrinted>2018-06-26T07:07:12Z</cp:lastPrinted>
  <dcterms:created xsi:type="dcterms:W3CDTF">1999-11-16T12:08:08Z</dcterms:created>
  <dcterms:modified xsi:type="dcterms:W3CDTF">2019-12-17T15:10:52Z</dcterms:modified>
</cp:coreProperties>
</file>